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ristidurbin/Documents/CSA/2016 Files/"/>
    </mc:Choice>
  </mc:AlternateContent>
  <bookViews>
    <workbookView xWindow="12120" yWindow="920" windowWidth="16740" windowHeight="16580" tabRatio="500" activeTab="3"/>
  </bookViews>
  <sheets>
    <sheet name="Field Seeding" sheetId="4" r:id="rId1"/>
    <sheet name="Greenhouse Seeding" sheetId="3" r:id="rId2"/>
    <sheet name="Tray Calendar" sheetId="8" r:id="rId3"/>
    <sheet name="Transplant Log" sheetId="2" r:id="rId4"/>
    <sheet name="Field Calendar" sheetId="9" r:id="rId5"/>
    <sheet name="Tunnels" sheetId="5" r:id="rId6"/>
    <sheet name="Herbs" sheetId="6" r:id="rId7"/>
    <sheet name="Flowers" sheetId="7" r:id="rId8"/>
  </sheets>
  <definedNames>
    <definedName name="_xlnm._FilterDatabase" localSheetId="0" hidden="1">'Field Seeding'!$A$2:$L$2</definedName>
    <definedName name="_xlnm._FilterDatabase" localSheetId="1" hidden="1">'Greenhouse Seeding'!$A$3:$R$122</definedName>
    <definedName name="_xlnm._FilterDatabase" localSheetId="3" hidden="1">'Transplant Log'!$A$2:$O$2</definedName>
    <definedName name="_xlnm.Print_Area" localSheetId="0">'Field Seeding'!$A$1:$L$56</definedName>
    <definedName name="_xlnm.Print_Area" localSheetId="1">'Greenhouse Seeding'!$A$1:$S$122</definedName>
    <definedName name="_xlnm.Print_Area" localSheetId="6">Herbs!$A$1:$O$20</definedName>
    <definedName name="_xlnm.Print_Area" localSheetId="3">'Transplant Log'!$A$1:$O$129</definedName>
    <definedName name="_xlnm.Print_Titles" localSheetId="0">'Field Seeding'!$1:$2</definedName>
    <definedName name="_xlnm.Print_Titles" localSheetId="1">'Greenhouse Seeding'!$1:$3</definedName>
    <definedName name="_xlnm.Print_Titles" localSheetId="3">'Transplant Log'!$1:$2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8" i="8" l="1"/>
  <c r="H67" i="8"/>
  <c r="G67" i="8"/>
  <c r="D69" i="8"/>
  <c r="D68" i="8"/>
  <c r="D67" i="8"/>
  <c r="D66" i="8"/>
  <c r="M21" i="3"/>
  <c r="G21" i="3"/>
  <c r="D63" i="8"/>
  <c r="D62" i="8"/>
  <c r="F60" i="8"/>
  <c r="F59" i="8"/>
  <c r="F48" i="8"/>
  <c r="F47" i="8"/>
  <c r="F33" i="8"/>
  <c r="F32" i="8"/>
  <c r="F12" i="8"/>
  <c r="F11" i="8"/>
  <c r="G52" i="8"/>
  <c r="G37" i="8"/>
  <c r="G38" i="8"/>
  <c r="D38" i="8"/>
  <c r="D37" i="8"/>
  <c r="D60" i="8"/>
  <c r="D59" i="8"/>
  <c r="D58" i="8"/>
  <c r="G53" i="8"/>
  <c r="G54" i="8"/>
  <c r="G55" i="8"/>
  <c r="F56" i="8"/>
  <c r="G56" i="8"/>
  <c r="D53" i="8"/>
  <c r="D54" i="8"/>
  <c r="D55" i="8"/>
  <c r="D56" i="8"/>
  <c r="G36" i="8"/>
  <c r="G39" i="8"/>
  <c r="G40" i="8"/>
  <c r="G41" i="8"/>
  <c r="G42" i="8"/>
  <c r="G43" i="8"/>
  <c r="G44" i="8"/>
  <c r="D47" i="8"/>
  <c r="D46" i="8"/>
  <c r="D48" i="8"/>
  <c r="D39" i="8"/>
  <c r="D40" i="8"/>
  <c r="D41" i="8"/>
  <c r="D42" i="8"/>
  <c r="D43" i="8"/>
  <c r="D44" i="8"/>
  <c r="D10" i="8"/>
  <c r="D32" i="8"/>
  <c r="D31" i="8"/>
  <c r="D33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12" i="8"/>
  <c r="G2" i="8"/>
  <c r="G3" i="8"/>
  <c r="G4" i="8"/>
  <c r="G5" i="8"/>
  <c r="G6" i="8"/>
  <c r="G7" i="8"/>
  <c r="G8" i="8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7" i="3"/>
  <c r="M64" i="3"/>
  <c r="M5" i="3"/>
  <c r="M6" i="3"/>
  <c r="M7" i="3"/>
  <c r="M8" i="3"/>
  <c r="M4" i="3"/>
  <c r="E69" i="3"/>
  <c r="E78" i="3"/>
  <c r="E77" i="3"/>
  <c r="E63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46" i="3"/>
  <c r="E28" i="3"/>
  <c r="E74" i="3"/>
  <c r="E29" i="3"/>
  <c r="E30" i="3"/>
  <c r="E75" i="3"/>
  <c r="E31" i="3"/>
  <c r="E32" i="3"/>
  <c r="E33" i="3"/>
  <c r="E34" i="3"/>
  <c r="E35" i="3"/>
  <c r="E36" i="3"/>
  <c r="E37" i="3"/>
  <c r="E38" i="3"/>
  <c r="E39" i="3"/>
  <c r="E40" i="3"/>
  <c r="E41" i="3"/>
  <c r="E42" i="3"/>
  <c r="E27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75" i="3"/>
  <c r="G74" i="3"/>
  <c r="G78" i="3"/>
  <c r="G69" i="3"/>
  <c r="G77" i="3"/>
</calcChain>
</file>

<file path=xl/comments1.xml><?xml version="1.0" encoding="utf-8"?>
<comments xmlns="http://schemas.openxmlformats.org/spreadsheetml/2006/main">
  <authors>
    <author>Tiffany Thompson</author>
  </authors>
  <commentList>
    <comment ref="J19" authorId="0">
      <text>
        <r>
          <rPr>
            <b/>
            <sz val="9"/>
            <color indexed="81"/>
            <rFont val="Calibri"/>
            <family val="2"/>
          </rPr>
          <t>Tiffany Thompson:</t>
        </r>
        <r>
          <rPr>
            <sz val="9"/>
            <color indexed="81"/>
            <rFont val="Calibri"/>
            <family val="2"/>
          </rPr>
          <t xml:space="preserve">
thin to 9"
</t>
        </r>
      </text>
    </comment>
  </commentList>
</comments>
</file>

<file path=xl/comments2.xml><?xml version="1.0" encoding="utf-8"?>
<comments xmlns="http://schemas.openxmlformats.org/spreadsheetml/2006/main">
  <authors>
    <author>Tech Bench x64</author>
    <author>Kristi Durbin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2 weeks later than Tiffany planned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9"/>
            <color indexed="81"/>
            <rFont val="Tahoma"/>
            <family val="2"/>
          </rPr>
          <t>2 wks later than Tiffany planned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2 weeks later than Tiffany planned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2 wks later than Tiffany planned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2 weeks later than Tiffany planned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1 week later than Tiffany planned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color indexed="81"/>
            <rFont val="Tahoma"/>
            <family val="2"/>
          </rPr>
          <t>10 days later than Tiffany planned, does not subtract 14 for Transplanting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Pot up to 1.5" plugs when large enough to handle?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Pot up to 1.5" plugs when large enough to handle?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9"/>
            <color indexed="81"/>
            <rFont val="Tahoma"/>
            <family val="2"/>
          </rPr>
          <t>Subtracted 14 days for Transplant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4" authorId="1">
      <text>
        <r>
          <rPr>
            <b/>
            <sz val="9"/>
            <color indexed="81"/>
            <rFont val="Calibri"/>
            <family val="2"/>
          </rPr>
          <t>Kristi Durbin:</t>
        </r>
        <r>
          <rPr>
            <sz val="9"/>
            <color indexed="81"/>
            <rFont val="Calibri"/>
            <family val="2"/>
          </rPr>
          <t xml:space="preserve">
Jun 12 = 71 days to Aug 21 harvest</t>
        </r>
      </text>
    </comment>
    <comment ref="P75" authorId="1">
      <text>
        <r>
          <rPr>
            <b/>
            <sz val="9"/>
            <color indexed="81"/>
            <rFont val="Calibri"/>
            <family val="2"/>
          </rPr>
          <t>Kristi Durbin:</t>
        </r>
        <r>
          <rPr>
            <sz val="9"/>
            <color indexed="81"/>
            <rFont val="Calibri"/>
            <family val="2"/>
          </rPr>
          <t xml:space="preserve">
May 29 = 87 days to Aug 21 harvest</t>
        </r>
      </text>
    </comment>
    <comment ref="P80" authorId="0">
      <text>
        <r>
          <rPr>
            <b/>
            <sz val="9"/>
            <color indexed="81"/>
            <rFont val="Tahoma"/>
            <family val="2"/>
          </rPr>
          <t>1 week later than Tiffany planned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84" authorId="0">
      <text>
        <r>
          <rPr>
            <b/>
            <sz val="9"/>
            <color indexed="81"/>
            <rFont val="Tahoma"/>
            <family val="2"/>
          </rPr>
          <t>6/1 is 92 DTM.
6/15 is 78 DTM (-14 for transplant).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3" authorId="0">
      <text>
        <r>
          <rPr>
            <b/>
            <sz val="9"/>
            <color indexed="81"/>
            <rFont val="Tahoma"/>
            <family val="2"/>
          </rPr>
          <t>All cukes 2-3 weeks EARLIER than Tiffany planned?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>Does midsummer seeding affect time in Greenhouse?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>All cukes 2-3 weeks EARLIER than Tiffany planned?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5" authorId="0">
      <text>
        <r>
          <rPr>
            <b/>
            <sz val="9"/>
            <color indexed="81"/>
            <rFont val="Tahoma"/>
            <family val="2"/>
          </rPr>
          <t>38 DTM used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6" authorId="0">
      <text>
        <r>
          <rPr>
            <b/>
            <sz val="9"/>
            <color indexed="81"/>
            <rFont val="Tahoma"/>
            <family val="2"/>
          </rPr>
          <t>A month later than Tiffany planned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8" authorId="0">
      <text>
        <r>
          <rPr>
            <b/>
            <sz val="9"/>
            <color indexed="81"/>
            <rFont val="Tahoma"/>
            <family val="2"/>
          </rPr>
          <t>Subtracted 10 days off DTM for summer heat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9" authorId="0">
      <text>
        <r>
          <rPr>
            <b/>
            <sz val="9"/>
            <color indexed="81"/>
            <rFont val="Tahoma"/>
            <family val="2"/>
          </rPr>
          <t>Subtracted 10 days off DTM for summer heat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Microsoft Office User</author>
    <author>Tech Bench x64</author>
  </authors>
  <commentList>
    <comment ref="H3" authorId="0">
      <text>
        <r>
          <rPr>
            <sz val="10"/>
            <color indexed="81"/>
            <rFont val="Calibri"/>
          </rPr>
          <t xml:space="preserve">Estimated date of POTTING UP
</t>
        </r>
      </text>
    </comment>
    <comment ref="H4" authorId="0">
      <text>
        <r>
          <rPr>
            <b/>
            <sz val="10"/>
            <color indexed="81"/>
            <rFont val="Calibri"/>
          </rPr>
          <t>Estimated date of POTTING UP</t>
        </r>
        <r>
          <rPr>
            <sz val="10"/>
            <color indexed="81"/>
            <rFont val="Calibri"/>
          </rPr>
          <t xml:space="preserve">
</t>
        </r>
      </text>
    </comment>
    <comment ref="H5" authorId="0">
      <text>
        <r>
          <rPr>
            <sz val="10"/>
            <color indexed="81"/>
            <rFont val="Calibri"/>
          </rPr>
          <t xml:space="preserve">Estimated date of POTTING UP
</t>
        </r>
      </text>
    </comment>
    <comment ref="H7" authorId="0">
      <text>
        <r>
          <rPr>
            <sz val="10"/>
            <color indexed="81"/>
            <rFont val="Calibri"/>
          </rPr>
          <t xml:space="preserve">Estimated date of POTTING UP
</t>
        </r>
      </text>
    </comment>
    <comment ref="H8" authorId="0">
      <text>
        <r>
          <rPr>
            <sz val="10"/>
            <color indexed="81"/>
            <rFont val="Calibri"/>
          </rPr>
          <t xml:space="preserve">Estimated date of POTTING UP
</t>
        </r>
      </text>
    </comment>
    <comment ref="H15" authorId="0">
      <text>
        <r>
          <rPr>
            <sz val="10"/>
            <color indexed="81"/>
            <rFont val="Calibri"/>
          </rPr>
          <t xml:space="preserve">Estimated date of POTTING UP
</t>
        </r>
      </text>
    </comment>
    <comment ref="H41" authorId="1">
      <text>
        <r>
          <rPr>
            <b/>
            <sz val="9"/>
            <color indexed="81"/>
            <rFont val="Tahoma"/>
            <family val="2"/>
          </rPr>
          <t>1 week later than Tiffany planned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5" authorId="1">
      <text>
        <r>
          <rPr>
            <b/>
            <sz val="9"/>
            <color indexed="81"/>
            <rFont val="Tahoma"/>
            <family val="2"/>
          </rPr>
          <t>6/1 is 92 DTM.
6/15 is 78 DTM (-14 for transplant).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<sst xmlns="http://schemas.openxmlformats.org/spreadsheetml/2006/main" count="1806" uniqueCount="667">
  <si>
    <t>Seed to Flat Planned</t>
  </si>
  <si>
    <t>Seed to Flat, Actual</t>
  </si>
  <si>
    <t>Tray Size</t>
  </si>
  <si>
    <t>Notes (#seeds/cell)</t>
  </si>
  <si>
    <t>Transplant Date, Actual</t>
  </si>
  <si>
    <t>Tray Inventory History</t>
  </si>
  <si>
    <t>Tray type</t>
  </si>
  <si>
    <t>Total CSA potting media need</t>
  </si>
  <si>
    <t>tray type</t>
  </si>
  <si>
    <t>2015 Tray Need (to plan for re-washing)</t>
  </si>
  <si>
    <t>162s</t>
  </si>
  <si>
    <t>128s</t>
  </si>
  <si>
    <t>2 to 3 in 162s</t>
  </si>
  <si>
    <t>Goldkrone</t>
  </si>
  <si>
    <t>mix charlie's compost into  all media at a 1:4 ratio</t>
  </si>
  <si>
    <t xml:space="preserve">Initial # seeds to sow </t>
  </si>
  <si>
    <t>Initial Tray size</t>
  </si>
  <si>
    <t>Initial # of trays</t>
  </si>
  <si>
    <t>Final Tray Size</t>
  </si>
  <si>
    <t>Final # trays, planned</t>
  </si>
  <si>
    <t>Total # plants needed in GH</t>
  </si>
  <si>
    <t>Notes (# seeds per cell)</t>
  </si>
  <si>
    <t># plants/cell  to thin down to?</t>
  </si>
  <si>
    <t>Plant Spacing in Field</t>
  </si>
  <si>
    <t># Plants needed in Field</t>
  </si>
  <si>
    <t>1 (+1 tray of 2)</t>
  </si>
  <si>
    <t>don't thin</t>
  </si>
  <si>
    <t>2 to 3</t>
  </si>
  <si>
    <t>1 (+.5 tray of 2)</t>
  </si>
  <si>
    <t>^This column is 25% more than "Total plants needed in GH"</t>
  </si>
  <si>
    <t>Crop</t>
  </si>
  <si>
    <t>Variety</t>
  </si>
  <si>
    <t>D.S. Date, planned</t>
  </si>
  <si>
    <t>Field Name</t>
  </si>
  <si>
    <t>D.S. Date Actual</t>
  </si>
  <si>
    <t>Mater-Macc Seed Plate</t>
  </si>
  <si>
    <t>Mater-Macc in-row seed spacing</t>
  </si>
  <si>
    <t>Plant Spacing</t>
  </si>
  <si>
    <t>Seed Depth</t>
  </si>
  <si>
    <t>Notes</t>
  </si>
  <si>
    <t>180, 0.8</t>
  </si>
  <si>
    <t>0.5-1"</t>
  </si>
  <si>
    <t>144, 1.0</t>
  </si>
  <si>
    <t>22-22</t>
  </si>
  <si>
    <t>144, 2.5</t>
  </si>
  <si>
    <t>22-17</t>
  </si>
  <si>
    <t>96, 2.5</t>
  </si>
  <si>
    <t>36, 4.5</t>
  </si>
  <si>
    <t>22-21</t>
  </si>
  <si>
    <t>72, 4.5</t>
  </si>
  <si>
    <t>1.5-2"</t>
  </si>
  <si>
    <t>Common</t>
  </si>
  <si>
    <t>Kale</t>
  </si>
  <si>
    <t>Touchstone Gold</t>
  </si>
  <si>
    <t>Beet, roots</t>
  </si>
  <si>
    <t>Cylindra</t>
  </si>
  <si>
    <t>Summer</t>
  </si>
  <si>
    <t>In row Spacing</t>
  </si>
  <si>
    <t>1"</t>
  </si>
  <si>
    <t>Basil</t>
  </si>
  <si>
    <t>Aroma 2</t>
  </si>
  <si>
    <t>Broccoli, Fall</t>
  </si>
  <si>
    <t>Diplomat</t>
    <phoneticPr fontId="0" type="noConversion"/>
  </si>
  <si>
    <t>Gypsy</t>
    <phoneticPr fontId="0" type="noConversion"/>
  </si>
  <si>
    <t>Broccoli, Spring</t>
  </si>
  <si>
    <t>Green Magic</t>
  </si>
  <si>
    <t>Gypsy - Round 1</t>
    <phoneticPr fontId="0" type="noConversion"/>
  </si>
  <si>
    <t>Gypsy - Round 2</t>
    <phoneticPr fontId="0" type="noConversion"/>
  </si>
  <si>
    <t>Broccoli, Summer</t>
  </si>
  <si>
    <t>Imperial</t>
    <phoneticPr fontId="0" type="noConversion"/>
  </si>
  <si>
    <t>Brussel Sprouts</t>
  </si>
  <si>
    <t>JadeCross</t>
  </si>
  <si>
    <t>Dimitri</t>
  </si>
  <si>
    <t>Cabbage, Bok Choi</t>
  </si>
  <si>
    <t>Mei Qing Choi</t>
  </si>
  <si>
    <t>Cabbage, Early Green</t>
  </si>
  <si>
    <t xml:space="preserve">Farao, Spring </t>
  </si>
  <si>
    <t>Farao, Fall</t>
  </si>
  <si>
    <t>Cabbage, mid Season</t>
    <phoneticPr fontId="0" type="noConversion"/>
  </si>
  <si>
    <t>Bronco</t>
    <phoneticPr fontId="0" type="noConversion"/>
  </si>
  <si>
    <t>Cabbage, Napa</t>
    <phoneticPr fontId="0" type="noConversion"/>
  </si>
  <si>
    <t>Minuet</t>
    <phoneticPr fontId="0" type="noConversion"/>
  </si>
  <si>
    <t>Cabbage, Red</t>
    <phoneticPr fontId="0" type="noConversion"/>
  </si>
  <si>
    <t>Omero, fall</t>
  </si>
  <si>
    <t>Cabbage, Savoy</t>
  </si>
  <si>
    <t>Famosa, Spring</t>
  </si>
  <si>
    <t>Famosa, Tgiving</t>
  </si>
  <si>
    <t>Cauliflower</t>
  </si>
  <si>
    <t>Steady</t>
  </si>
  <si>
    <t>Cauliflower, Romanesco</t>
    <phoneticPr fontId="0" type="noConversion"/>
  </si>
  <si>
    <t>Veronica</t>
    <phoneticPr fontId="0" type="noConversion"/>
  </si>
  <si>
    <t>Collard Greens</t>
  </si>
  <si>
    <t>Champion</t>
    <phoneticPr fontId="0" type="noConversion"/>
  </si>
  <si>
    <t>Champion</t>
  </si>
  <si>
    <t>Cucumber, pickling</t>
  </si>
  <si>
    <t>Supremo</t>
  </si>
  <si>
    <t>Boothby Blonde</t>
  </si>
  <si>
    <t>Cucumber, slicing</t>
  </si>
  <si>
    <t>Cobra</t>
  </si>
  <si>
    <t>Cucumber, slicing - 2nd planting</t>
  </si>
  <si>
    <t>Eggplant, Asian</t>
    <phoneticPr fontId="0" type="noConversion"/>
  </si>
  <si>
    <t>Eggplant, Globe</t>
    <phoneticPr fontId="0" type="noConversion"/>
  </si>
  <si>
    <t>Eggplant, Striped</t>
    <phoneticPr fontId="0" type="noConversion"/>
  </si>
  <si>
    <t>Herbs-Basil, Lime</t>
  </si>
  <si>
    <t>Lime</t>
  </si>
  <si>
    <t>Herbs-Curled Parsley</t>
  </si>
  <si>
    <t>Moss Curled II</t>
  </si>
  <si>
    <t>Herbs-Flat Parsley</t>
  </si>
  <si>
    <t>Giant of Italy</t>
  </si>
  <si>
    <t>Herbs-Garlic Chives</t>
  </si>
  <si>
    <t>Nira</t>
  </si>
  <si>
    <t>Herbs-Lavendar</t>
  </si>
  <si>
    <t>Ellagance Purple</t>
  </si>
  <si>
    <t>Herbs-Marjoram</t>
  </si>
  <si>
    <t>Zaatar</t>
  </si>
  <si>
    <t>Herbs-Onion Chives</t>
  </si>
  <si>
    <t>Purly</t>
  </si>
  <si>
    <t>Herbs-Oregano</t>
  </si>
  <si>
    <t>Greek</t>
  </si>
  <si>
    <t>Herbs-Rosemary</t>
  </si>
  <si>
    <t>Rosemary</t>
  </si>
  <si>
    <t>Herbs-Sage</t>
  </si>
  <si>
    <t>Herbs-Savory</t>
  </si>
  <si>
    <t>Herbs-Thyme</t>
  </si>
  <si>
    <t>German Winter</t>
  </si>
  <si>
    <t>Kale</t>
    <phoneticPr fontId="0" type="noConversion"/>
  </si>
  <si>
    <t>Dwarf Green Curled</t>
    <phoneticPr fontId="0" type="noConversion"/>
  </si>
  <si>
    <t>Red Russian</t>
    <phoneticPr fontId="0" type="noConversion"/>
  </si>
  <si>
    <t>Toscano</t>
    <phoneticPr fontId="0" type="noConversion"/>
  </si>
  <si>
    <t>Kohlrabi, Fresh</t>
    <phoneticPr fontId="0" type="noConversion"/>
  </si>
  <si>
    <t>Kohlrabi, Storage</t>
    <phoneticPr fontId="0" type="noConversion"/>
  </si>
  <si>
    <t>Leek, Summer</t>
  </si>
  <si>
    <t>King Richard</t>
  </si>
  <si>
    <t>Lettuce Heads, Gr Butterhead</t>
    <phoneticPr fontId="0" type="noConversion"/>
  </si>
  <si>
    <t>Nancy (1)</t>
    <phoneticPr fontId="0" type="noConversion"/>
  </si>
  <si>
    <t>Nancy (15)</t>
  </si>
  <si>
    <t>Lettuce Heads, Green Oak Leaf</t>
  </si>
  <si>
    <t>Panisse (3)</t>
  </si>
  <si>
    <t>Lettuce Heads, Greenleaf</t>
    <phoneticPr fontId="0" type="noConversion"/>
  </si>
  <si>
    <t>Green Star (5)</t>
  </si>
  <si>
    <t>Green Star (20)</t>
  </si>
  <si>
    <t>Lettuce Heads, Red Batavia</t>
    <phoneticPr fontId="0" type="noConversion"/>
  </si>
  <si>
    <t>Lovelock (2)</t>
  </si>
  <si>
    <t>Lovelock (17)</t>
  </si>
  <si>
    <t>Lettuce Heads, Red Butterhead</t>
    <phoneticPr fontId="0" type="noConversion"/>
  </si>
  <si>
    <t>Red Cross (4)</t>
  </si>
  <si>
    <t>Lettuce Heads, Romaine Green</t>
    <phoneticPr fontId="0" type="noConversion"/>
  </si>
  <si>
    <t>Coastal Star (3)</t>
  </si>
  <si>
    <t>Coastal Star (21)</t>
  </si>
  <si>
    <t>Lettuce, Salad, Salanova (19, 20, 21)</t>
  </si>
  <si>
    <t>Foundation</t>
  </si>
  <si>
    <t>Premier</t>
  </si>
  <si>
    <t>Lettuce, Salad, Salanova (4, 6)</t>
  </si>
  <si>
    <t>Melon, Cantaloupe</t>
  </si>
  <si>
    <t>Athena + Wrangler</t>
  </si>
  <si>
    <t>Melons, Watermelon</t>
  </si>
  <si>
    <t>Sugar Baby</t>
  </si>
  <si>
    <t>Sangria</t>
  </si>
  <si>
    <t>Okra</t>
  </si>
  <si>
    <t>Clemson Spineless</t>
  </si>
  <si>
    <t>Onion, red</t>
  </si>
  <si>
    <t>Cabernet F1</t>
  </si>
  <si>
    <t>Onion, Shallots</t>
  </si>
  <si>
    <t>Conservor F1</t>
  </si>
  <si>
    <t>Onion, white</t>
  </si>
  <si>
    <t>Sierra Blanca F1</t>
  </si>
  <si>
    <t>Onion, yellow</t>
  </si>
  <si>
    <t>Candy</t>
  </si>
  <si>
    <t>Walla Walla</t>
  </si>
  <si>
    <t>Onions, Bunching/Scallions</t>
  </si>
  <si>
    <t>Parade</t>
  </si>
  <si>
    <t>Pepper, Banana</t>
    <phoneticPr fontId="0" type="noConversion"/>
  </si>
  <si>
    <t>Boris</t>
    <phoneticPr fontId="0" type="noConversion"/>
  </si>
  <si>
    <t>Pepper, Bell (green)</t>
    <phoneticPr fontId="0" type="noConversion"/>
  </si>
  <si>
    <t>Aristotle - Round 1</t>
    <phoneticPr fontId="0" type="noConversion"/>
  </si>
  <si>
    <t>Aristotle - Round 2</t>
    <phoneticPr fontId="0" type="noConversion"/>
  </si>
  <si>
    <t>Pepper, Bell (yellow)</t>
    <phoneticPr fontId="0" type="noConversion"/>
  </si>
  <si>
    <t>Abay - Round 1</t>
  </si>
  <si>
    <t>Sweet Sunrise - Round 1</t>
  </si>
  <si>
    <t>Sweet Sunrise - Round 2</t>
  </si>
  <si>
    <t>Pepper, Shishito</t>
    <phoneticPr fontId="0" type="noConversion"/>
  </si>
  <si>
    <t>Mellow Star</t>
    <phoneticPr fontId="0" type="noConversion"/>
  </si>
  <si>
    <t>Pepper, Sweet</t>
    <phoneticPr fontId="0" type="noConversion"/>
  </si>
  <si>
    <t>Escamillo</t>
  </si>
  <si>
    <t xml:space="preserve">Carmen </t>
  </si>
  <si>
    <t>Peppers, Hot (Anaheim)</t>
    <phoneticPr fontId="0" type="noConversion"/>
  </si>
  <si>
    <t>Highlander 1</t>
    <phoneticPr fontId="0" type="noConversion"/>
  </si>
  <si>
    <t>Peppers, Hot (Cayenne)</t>
  </si>
  <si>
    <t>Cheyenne 2</t>
  </si>
  <si>
    <t>Peppers, Hot (Cherry)</t>
    <phoneticPr fontId="0" type="noConversion"/>
  </si>
  <si>
    <t>Capperino 2</t>
    <phoneticPr fontId="0" type="noConversion"/>
  </si>
  <si>
    <t>Peppers, Hot (Habanero)</t>
    <phoneticPr fontId="0" type="noConversion"/>
  </si>
  <si>
    <t>Helios 5</t>
  </si>
  <si>
    <t>Peppers, Hot (Hungarian)</t>
  </si>
  <si>
    <t>Hungarian Hot Wax 3</t>
  </si>
  <si>
    <t>Peppers, Hot (Jalapeno)</t>
  </si>
  <si>
    <t>Jalafuego 3</t>
  </si>
  <si>
    <t>Peppers, Hot (No Heat Hab-like)</t>
    <phoneticPr fontId="0" type="noConversion"/>
  </si>
  <si>
    <t>Numex Suave Orange 1</t>
    <phoneticPr fontId="0" type="noConversion"/>
  </si>
  <si>
    <t>Peppers, Hot (Poblano)</t>
  </si>
  <si>
    <t>Tiburon 2</t>
  </si>
  <si>
    <t>Peppers, Hot (Serrano)</t>
  </si>
  <si>
    <t>Hot Rod 4</t>
  </si>
  <si>
    <t>Potatoes, buff skin/white flesh</t>
  </si>
  <si>
    <t>Salem</t>
  </si>
  <si>
    <t>Potatoes, pink skin/yellow flesh</t>
  </si>
  <si>
    <t>Red Gold</t>
  </si>
  <si>
    <t>Potatoes, purple skin/purple flesh</t>
  </si>
  <si>
    <t>Magic Molly</t>
  </si>
  <si>
    <t>Potatoes, red skin/white flesh</t>
  </si>
  <si>
    <t>Red Pontiac</t>
  </si>
  <si>
    <t>Potatoes, red/red</t>
  </si>
  <si>
    <t>Red Thumb</t>
  </si>
  <si>
    <t>Potatoes, yellow skin/gold flesh</t>
  </si>
  <si>
    <t>Augusta</t>
  </si>
  <si>
    <t>Pumpkin, Jack o Lantern</t>
  </si>
  <si>
    <t>Racer</t>
  </si>
  <si>
    <t>Pumpkin, Pie</t>
  </si>
  <si>
    <t>Baby Pam</t>
  </si>
  <si>
    <t>Sorrel</t>
  </si>
  <si>
    <t>Squash, Winter, Acorn</t>
  </si>
  <si>
    <t>TipTop (15)</t>
  </si>
  <si>
    <t>Squash, Winter, buttercup</t>
  </si>
  <si>
    <t>Bon Bon (19)</t>
  </si>
  <si>
    <t>Squash, Winter, Butternut</t>
  </si>
  <si>
    <t>Waltham (18, 20, 22)</t>
  </si>
  <si>
    <t>Squash, Winter, Delicata</t>
  </si>
  <si>
    <t>Delicata (14)</t>
  </si>
  <si>
    <t>Squash, Winter, Sweet Dumpling</t>
  </si>
  <si>
    <t>Jester (16)</t>
  </si>
  <si>
    <t>Squash, Yellow</t>
  </si>
  <si>
    <t>Lazor</t>
  </si>
  <si>
    <t>Squash, Zucchini</t>
  </si>
  <si>
    <t>Dunja</t>
  </si>
  <si>
    <t>Spineless Perfection</t>
  </si>
  <si>
    <t>Sweet Potatoes</t>
  </si>
  <si>
    <t>Covington</t>
  </si>
  <si>
    <t>Murasaki</t>
  </si>
  <si>
    <t>Tomato, Cherry (purple)</t>
    <phoneticPr fontId="0" type="noConversion"/>
  </si>
  <si>
    <t>Chocolate Cherry</t>
    <phoneticPr fontId="0" type="noConversion"/>
  </si>
  <si>
    <t>Tomato, Cherry (red)</t>
    <phoneticPr fontId="0" type="noConversion"/>
  </si>
  <si>
    <t>Super Sweet 100</t>
    <phoneticPr fontId="0" type="noConversion"/>
  </si>
  <si>
    <t>Tomato, Cherry (yellow)</t>
    <phoneticPr fontId="0" type="noConversion"/>
  </si>
  <si>
    <t>Sun Gold</t>
    <phoneticPr fontId="0" type="noConversion"/>
  </si>
  <si>
    <t>Yellow Pear</t>
    <phoneticPr fontId="0" type="noConversion"/>
  </si>
  <si>
    <t>Tomato, Grape (pink)</t>
    <phoneticPr fontId="0" type="noConversion"/>
  </si>
  <si>
    <t>Rojita</t>
    <phoneticPr fontId="0" type="noConversion"/>
  </si>
  <si>
    <t>Tomato, Heirloom (black)</t>
    <phoneticPr fontId="0" type="noConversion"/>
  </si>
  <si>
    <t>Black Krim</t>
  </si>
  <si>
    <t>Tomato, Heirloom (orange)</t>
  </si>
  <si>
    <t>Valencia</t>
  </si>
  <si>
    <t>Tomato, Heirloom (pink)</t>
    <phoneticPr fontId="0" type="noConversion"/>
  </si>
  <si>
    <t>German Johnson</t>
    <phoneticPr fontId="0" type="noConversion"/>
  </si>
  <si>
    <t>Tomato, Heirloom (pink)</t>
  </si>
  <si>
    <t>Rose de Berne</t>
  </si>
  <si>
    <t>Tomato, Heirloom (purple)</t>
  </si>
  <si>
    <t>Cherokee Purple</t>
  </si>
  <si>
    <t>Tomato, Heirloom (yellow)</t>
  </si>
  <si>
    <t>Striped German</t>
  </si>
  <si>
    <t>Tomato, Hybrid Indet (red)</t>
    <phoneticPr fontId="0" type="noConversion"/>
  </si>
  <si>
    <t>Big Beef</t>
    <phoneticPr fontId="0" type="noConversion"/>
  </si>
  <si>
    <t>Estiva</t>
  </si>
  <si>
    <t>Tomato, Mini Roma (red)</t>
  </si>
  <si>
    <t>Juliet</t>
  </si>
  <si>
    <t>Tomato, Paste (red)</t>
    <phoneticPr fontId="0" type="noConversion"/>
  </si>
  <si>
    <t>Amish Paste</t>
    <phoneticPr fontId="0" type="noConversion"/>
  </si>
  <si>
    <t>Gilbertie</t>
  </si>
  <si>
    <t>Tomato, Paste (striped)</t>
    <phoneticPr fontId="0" type="noConversion"/>
  </si>
  <si>
    <t>Speckled Roman</t>
    <phoneticPr fontId="0" type="noConversion"/>
  </si>
  <si>
    <t>Tomato, Saladette (striped)</t>
  </si>
  <si>
    <t>Pink Boar</t>
  </si>
  <si>
    <t>x</t>
  </si>
  <si>
    <t>mix charlie's compost into  all media at a 1:4 ratio -- old Black Gold only</t>
  </si>
  <si>
    <t>Astro</t>
  </si>
  <si>
    <t>Beans, Edamame</t>
  </si>
  <si>
    <t>Butterbeans/Midori Giant</t>
  </si>
  <si>
    <t>Beans, Flat Pod green</t>
  </si>
  <si>
    <t>Roma II</t>
  </si>
  <si>
    <t>Beans, Fresh Shell</t>
  </si>
  <si>
    <t>Beans, Snap green</t>
  </si>
  <si>
    <t>Caprice</t>
  </si>
  <si>
    <t>Momentum</t>
  </si>
  <si>
    <t>Cosmos</t>
  </si>
  <si>
    <t>Beet, bunching</t>
  </si>
  <si>
    <t>Red Ace</t>
  </si>
  <si>
    <t>Chioggia</t>
  </si>
  <si>
    <t xml:space="preserve">Beet, bunching </t>
  </si>
  <si>
    <t>TUNNEL?</t>
  </si>
  <si>
    <t>Nelson</t>
  </si>
  <si>
    <t xml:space="preserve">Carrot, roots </t>
  </si>
  <si>
    <t>Romance</t>
  </si>
  <si>
    <t>Bolero</t>
  </si>
  <si>
    <t>Purple 68</t>
  </si>
  <si>
    <t>Bright Lights</t>
  </si>
  <si>
    <t>Marino/Calypso</t>
  </si>
  <si>
    <t>Calypso</t>
  </si>
  <si>
    <t>Sweetness (se)</t>
  </si>
  <si>
    <t>Luscious (se)</t>
  </si>
  <si>
    <t>Robust Yellow</t>
  </si>
  <si>
    <t>372A Xtra Tender White (sh2)</t>
  </si>
  <si>
    <t>Vision Xtra Tender (sh2)</t>
  </si>
  <si>
    <t>Garlic</t>
  </si>
  <si>
    <t>Music</t>
  </si>
  <si>
    <t>Greens, Baby Greens Mix</t>
  </si>
  <si>
    <t>Banjo</t>
  </si>
  <si>
    <t>Butterflay</t>
  </si>
  <si>
    <t>Tyee</t>
  </si>
  <si>
    <t>Kookaburra</t>
  </si>
  <si>
    <t>For pelleted seed</t>
  </si>
  <si>
    <t>Braising Greens</t>
  </si>
  <si>
    <t>Thin to 2"</t>
  </si>
  <si>
    <t>4" spacing in row?</t>
  </si>
  <si>
    <t>Final spacing in row 8"</t>
  </si>
  <si>
    <t>17-18</t>
  </si>
  <si>
    <t>Walla Walla/Candy</t>
  </si>
  <si>
    <t xml:space="preserve">Crop </t>
  </si>
  <si>
    <t>Transplant Date, planned</t>
  </si>
  <si>
    <t>Bed Number</t>
  </si>
  <si>
    <t>A-9</t>
  </si>
  <si>
    <t>B-6</t>
  </si>
  <si>
    <t>1, 2</t>
  </si>
  <si>
    <t>B-3</t>
  </si>
  <si>
    <t>A-3</t>
  </si>
  <si>
    <t>A-2</t>
  </si>
  <si>
    <t>B-0</t>
  </si>
  <si>
    <t>3-12/3-11</t>
  </si>
  <si>
    <t>B-5</t>
  </si>
  <si>
    <t>6, 7a</t>
  </si>
  <si>
    <t>Qty Rows</t>
  </si>
  <si>
    <t>UKCSA 2016 GREENHOUSE SEEDING</t>
  </si>
  <si>
    <t>UKCSA 2016 GREENHOUSE SEEDING -- HERBS</t>
  </si>
  <si>
    <t>UKCSA 2016 GREENHOUSE SEEDING -- FLOWERS</t>
  </si>
  <si>
    <t>Flowers, Ageratum</t>
  </si>
  <si>
    <t>Tall Blue Planet F1</t>
  </si>
  <si>
    <t>Flowers, Aster</t>
  </si>
  <si>
    <t>Serenade Mix</t>
  </si>
  <si>
    <t>Flowers, Celosia</t>
  </si>
  <si>
    <t>Chief Mix</t>
  </si>
  <si>
    <t>Flowers, Gomphrena</t>
  </si>
  <si>
    <t>Strawberry Fields</t>
  </si>
  <si>
    <t>Flowers, Matricaria</t>
  </si>
  <si>
    <t>Magic Single</t>
  </si>
  <si>
    <t>Flowers, Nigella</t>
  </si>
  <si>
    <t>Delft Blue</t>
  </si>
  <si>
    <t>Flowers, Rudbeckia</t>
  </si>
  <si>
    <t>Cherry Brandy</t>
  </si>
  <si>
    <t>Flowers, Snapdragon</t>
  </si>
  <si>
    <t>Rocket Mix</t>
  </si>
  <si>
    <t>Flowers, Statice</t>
  </si>
  <si>
    <t>Seeker Mix</t>
  </si>
  <si>
    <t>Flowers, Strawflower</t>
  </si>
  <si>
    <t>Sultane Mix</t>
  </si>
  <si>
    <t>Flowers, Sunflower</t>
  </si>
  <si>
    <t>Strawberry Blonde</t>
  </si>
  <si>
    <t>Zebulon</t>
  </si>
  <si>
    <t>Teddy Bear</t>
  </si>
  <si>
    <t>Buttercream</t>
  </si>
  <si>
    <t>Sunrich Orange Summer</t>
  </si>
  <si>
    <t>Big Smile</t>
  </si>
  <si>
    <t>Jade</t>
  </si>
  <si>
    <t>Red Hedge</t>
  </si>
  <si>
    <t>Flowers, Tithonia</t>
  </si>
  <si>
    <t>(Mexican sunflower) Torch</t>
  </si>
  <si>
    <t>10, 11</t>
  </si>
  <si>
    <t>7b, 8, 9, 10</t>
  </si>
  <si>
    <t>4, 5</t>
  </si>
  <si>
    <t>6, 7</t>
  </si>
  <si>
    <t>5a</t>
  </si>
  <si>
    <t>5b</t>
  </si>
  <si>
    <t>A-6</t>
  </si>
  <si>
    <t>7a</t>
  </si>
  <si>
    <t>3a</t>
  </si>
  <si>
    <t>3b</t>
  </si>
  <si>
    <t>7b</t>
  </si>
  <si>
    <t>4, 5, 6, 7a</t>
  </si>
  <si>
    <t>1, 2, 3, 4a</t>
  </si>
  <si>
    <t>4b, 5, 6, 7</t>
  </si>
  <si>
    <t>8, 9, 10</t>
  </si>
  <si>
    <t>6, 7, 8</t>
  </si>
  <si>
    <t>Total # Rows</t>
  </si>
  <si>
    <t>A-5</t>
  </si>
  <si>
    <t>N/A</t>
  </si>
  <si>
    <t>3 rows/bed</t>
  </si>
  <si>
    <t>1-20 (GH)</t>
  </si>
  <si>
    <t>9a</t>
  </si>
  <si>
    <t>12, 13a</t>
  </si>
  <si>
    <t>2b</t>
  </si>
  <si>
    <t>4, 5a</t>
  </si>
  <si>
    <t>Don't singulate</t>
  </si>
  <si>
    <t>Custom Braising Mix Blend</t>
  </si>
  <si>
    <t>B-2</t>
  </si>
  <si>
    <t>9b, 10</t>
  </si>
  <si>
    <t>1, 2, 3a</t>
  </si>
  <si>
    <t>3b, 4</t>
  </si>
  <si>
    <t>1</t>
  </si>
  <si>
    <t>2a</t>
  </si>
  <si>
    <t>8, 9a</t>
  </si>
  <si>
    <t>Panisse (2)</t>
  </si>
  <si>
    <t>Green Star (4)</t>
  </si>
  <si>
    <t>Lovelock (3)</t>
  </si>
  <si>
    <t>Red Cross (5)</t>
  </si>
  <si>
    <t>Coastal Star (6)</t>
  </si>
  <si>
    <t>4b</t>
  </si>
  <si>
    <t>4a</t>
  </si>
  <si>
    <t>15a</t>
  </si>
  <si>
    <t>15b</t>
  </si>
  <si>
    <t>3-11/3-12</t>
  </si>
  <si>
    <t>1b</t>
  </si>
  <si>
    <t>1a</t>
  </si>
  <si>
    <t>13b, 14</t>
  </si>
  <si>
    <t>1, 2a</t>
  </si>
  <si>
    <t>B-7</t>
  </si>
  <si>
    <t>2, 3, 4a</t>
  </si>
  <si>
    <t>4b, 5, 6, 7, 8</t>
  </si>
  <si>
    <t>Fill in with Candy/Cabernet as needed</t>
  </si>
  <si>
    <t>Fill in with Cabernet as needed</t>
  </si>
  <si>
    <t>3, 4</t>
  </si>
  <si>
    <t>Plastic/Bare Ground</t>
  </si>
  <si>
    <t>Bare</t>
  </si>
  <si>
    <t>Black Plastic, 2 row</t>
  </si>
  <si>
    <t>White Plastic, 1 row</t>
  </si>
  <si>
    <t>2 row</t>
  </si>
  <si>
    <t>Black Plastic, 1 row</t>
  </si>
  <si>
    <t>B-1</t>
  </si>
  <si>
    <t>6b</t>
  </si>
  <si>
    <t>6a</t>
  </si>
  <si>
    <t>Cucumber, pickling - 2nd planting</t>
  </si>
  <si>
    <t>A-7</t>
  </si>
  <si>
    <t>A-1</t>
  </si>
  <si>
    <t>1, 2, 3</t>
  </si>
  <si>
    <t>4, 5, 6</t>
  </si>
  <si>
    <t>1, 5</t>
  </si>
  <si>
    <t>2 half rows</t>
  </si>
  <si>
    <t>Block planting in double row for half of bed</t>
  </si>
  <si>
    <t>A-8</t>
  </si>
  <si>
    <t>B-8</t>
  </si>
  <si>
    <t>A-8/B-8</t>
  </si>
  <si>
    <t>6, 7, 8a</t>
  </si>
  <si>
    <t>3b, 4, 5</t>
  </si>
  <si>
    <t>8b/7, 8</t>
  </si>
  <si>
    <t>Chit potatoes on racks starting 4/1. Cut day before planting, lengthwise through stem, in 2oz pieces.</t>
  </si>
  <si>
    <t>Fennel Leaf</t>
  </si>
  <si>
    <t>Grosfruchtiger</t>
  </si>
  <si>
    <t>B-4</t>
  </si>
  <si>
    <t>A-4</t>
  </si>
  <si>
    <t>1, half 2</t>
  </si>
  <si>
    <t>half 2, 3</t>
  </si>
  <si>
    <t>half 4, 5, 6, 7</t>
  </si>
  <si>
    <t>1, 2, 3, half 4</t>
  </si>
  <si>
    <t>half 3b</t>
  </si>
  <si>
    <t>3a, half 3b</t>
  </si>
  <si>
    <t>quarter 3b</t>
  </si>
  <si>
    <t>7a, half 7b</t>
  </si>
  <si>
    <t>half 7b, 8a</t>
  </si>
  <si>
    <t>5b, half 6a</t>
  </si>
  <si>
    <t>half 6a, 6b</t>
  </si>
  <si>
    <t>half 9b, 10</t>
  </si>
  <si>
    <t>8b, 9a, half 9b</t>
  </si>
  <si>
    <t>1, 2, 3, 4</t>
  </si>
  <si>
    <t>3-15 (Haygrove)</t>
  </si>
  <si>
    <t>Use up and plant with Black Krim</t>
  </si>
  <si>
    <t>Seed to Flat Plan</t>
  </si>
  <si>
    <t># Trays, Plan</t>
  </si>
  <si>
    <t># Trays, Actual</t>
  </si>
  <si>
    <t>Transplant Date, Plan</t>
  </si>
  <si>
    <t># Plants Needed in Field</t>
  </si>
  <si>
    <t># Plants/Cell to Thin to</t>
  </si>
  <si>
    <t>Total # plants Needed in GH</t>
  </si>
  <si>
    <t>Final # Trays, Plan</t>
  </si>
  <si>
    <t>Initial # of Trays, Actual</t>
  </si>
  <si>
    <t>Initial # of Trays, Plan</t>
  </si>
  <si>
    <t>Final # of Trays, Actual</t>
  </si>
  <si>
    <t>Red Express/Omero</t>
  </si>
  <si>
    <t>Galine - Round 1</t>
  </si>
  <si>
    <t>Orient Express - Round 2</t>
  </si>
  <si>
    <t>Snowy - Round 2</t>
  </si>
  <si>
    <t>Kolibri - Purple</t>
  </si>
  <si>
    <t>Winner - White</t>
  </si>
  <si>
    <t>Kossak - White</t>
  </si>
  <si>
    <t>Use up Speckled seed, then Amish Paste</t>
  </si>
  <si>
    <t>Parade - Round 1</t>
  </si>
  <si>
    <t>Parade - Round 2</t>
  </si>
  <si>
    <t>UKCSA 2016 TRANSPLANT LOG</t>
  </si>
  <si>
    <t>Pepper, Bell (green)</t>
  </si>
  <si>
    <t>Eggplant, Striped/White</t>
  </si>
  <si>
    <t>Pepper, Bell (yellow)</t>
  </si>
  <si>
    <t>Kossak - white</t>
  </si>
  <si>
    <t>Winner - white</t>
  </si>
  <si>
    <t>Kolibri - purple</t>
  </si>
  <si>
    <t>Foundation (19, 20 , 21)</t>
  </si>
  <si>
    <t>Premier (19, 20, 21)</t>
  </si>
  <si>
    <t>Lettuce, Salad, Salanova</t>
  </si>
  <si>
    <t>Foundation (4, 6)</t>
  </si>
  <si>
    <t>Premier (4, 6)</t>
  </si>
  <si>
    <t>Use up and plant with Amish Paste/Gilbertie</t>
  </si>
  <si>
    <t>UKCSA 2016 DIRECT SEEDING</t>
  </si>
  <si>
    <t>Honey Select/Allure/Incredible</t>
  </si>
  <si>
    <t>6 to 8 per cell</t>
  </si>
  <si>
    <t>Notes (# seeds/ cell)</t>
  </si>
  <si>
    <t>D.S. Date, Plan</t>
  </si>
  <si>
    <t>Date</t>
  </si>
  <si>
    <t>Qty In Use</t>
  </si>
  <si>
    <t>Qty In Use ADDED</t>
  </si>
  <si>
    <t>Qty Available REMAINING</t>
  </si>
  <si>
    <t>Tray Size - Inventory</t>
  </si>
  <si>
    <t>Date Trays Available</t>
  </si>
  <si>
    <t>Crops</t>
  </si>
  <si>
    <t>Onion / Green Onion</t>
  </si>
  <si>
    <t>Green Onion</t>
  </si>
  <si>
    <t>Qty made available</t>
  </si>
  <si>
    <t>Pepper</t>
  </si>
  <si>
    <t>Tomato</t>
  </si>
  <si>
    <t>Eggplant</t>
  </si>
  <si>
    <t>0-68?</t>
  </si>
  <si>
    <t>TOTAL 162 USE, Spring</t>
  </si>
  <si>
    <t>TOTAL 162 USE, Fall</t>
  </si>
  <si>
    <t>TOTAL 162 USE, Year Total</t>
  </si>
  <si>
    <t>Leeks</t>
  </si>
  <si>
    <t>Broccoli/Cabbage/Kale</t>
  </si>
  <si>
    <t>Kohlrabi/Lettuce</t>
  </si>
  <si>
    <t>Broccoli/Cabbage</t>
  </si>
  <si>
    <t>Lettuce</t>
  </si>
  <si>
    <t>Salanova</t>
  </si>
  <si>
    <t>Sorrel/Fennel</t>
  </si>
  <si>
    <t>Basil/Lettuce</t>
  </si>
  <si>
    <t>Broccoli/Cabbage/BrSpr/Cauli</t>
  </si>
  <si>
    <t>Lettuce/Kale/Kohlrabi</t>
  </si>
  <si>
    <t>Cabbage</t>
  </si>
  <si>
    <t>TOTAL 128 USE, Spring</t>
  </si>
  <si>
    <t>TOTAL 128 USE, Fall</t>
  </si>
  <si>
    <t>TOTAL 128 USE, Year Total</t>
  </si>
  <si>
    <t>Cucumber/Melons</t>
  </si>
  <si>
    <t>Melon/Squash</t>
  </si>
  <si>
    <t>Cucumber</t>
  </si>
  <si>
    <t>Winter Squash</t>
  </si>
  <si>
    <t>Melon/Pumpkin</t>
  </si>
  <si>
    <t>Cucumber/Pumpkin/Squash</t>
  </si>
  <si>
    <t>TOTAL 72 USE, Spring</t>
  </si>
  <si>
    <t>TOTAL 72 USE, Fall</t>
  </si>
  <si>
    <t>TOTAL 72 USE, Year Total</t>
  </si>
  <si>
    <t>Leek</t>
  </si>
  <si>
    <t>TOTAL 50 USE, Spring</t>
  </si>
  <si>
    <t>TOTAL 50 USE, Fall</t>
  </si>
  <si>
    <t>TOTAL 50 USE, Year Total</t>
  </si>
  <si>
    <t>potting up dates</t>
  </si>
  <si>
    <t>6.7 trays/cubic ft media</t>
  </si>
  <si>
    <t>5.2 trays/cubic ft media</t>
  </si>
  <si>
    <t>4.4 trays/cubic ft media</t>
  </si>
  <si>
    <t>7.4 trays/cubic ft media</t>
  </si>
  <si>
    <t>1 bag Black Gold = 1.5 cubic ft</t>
  </si>
  <si>
    <t>bags Black Gold</t>
  </si>
  <si>
    <t>cubic ft needed</t>
  </si>
  <si>
    <t>bags Black Gold needed</t>
  </si>
  <si>
    <t>bags Black Gold Needed</t>
  </si>
  <si>
    <t>TOTAL Cubic Feet Potting Media Needed, 2016</t>
  </si>
  <si>
    <t>TOTAL Bags Black Gold Needed, 2016</t>
  </si>
  <si>
    <t>Black Gold Inventory:</t>
  </si>
  <si>
    <t>2-3 per cell</t>
  </si>
  <si>
    <t>bags</t>
  </si>
  <si>
    <t>cubic ft media</t>
  </si>
  <si>
    <t>Need:</t>
  </si>
  <si>
    <t>or</t>
  </si>
  <si>
    <t>cubic yards media</t>
  </si>
  <si>
    <t>1 pallet black gold</t>
  </si>
  <si>
    <t>1 extra tray</t>
  </si>
  <si>
    <t>No double drop tray</t>
  </si>
  <si>
    <t>Only Red Express used</t>
  </si>
  <si>
    <t>3.8 cu ft compressed/8 cu ft loose</t>
  </si>
  <si>
    <t>Berger</t>
  </si>
  <si>
    <t>30 bales/pallet</t>
  </si>
  <si>
    <t>$24.50 ea</t>
  </si>
  <si>
    <t>All 3b, half of 4a</t>
  </si>
  <si>
    <t>half of 4a, All 4b</t>
  </si>
  <si>
    <t>Field</t>
  </si>
  <si>
    <t>Compost</t>
  </si>
  <si>
    <t>Spade</t>
  </si>
  <si>
    <t>First Planting Date</t>
  </si>
  <si>
    <t>Partial - 1.5 beds</t>
  </si>
  <si>
    <t>Next Planting Date</t>
  </si>
  <si>
    <t>Need to Subsoil?</t>
  </si>
  <si>
    <t>YES</t>
  </si>
  <si>
    <t>Partial - 1 bed</t>
  </si>
  <si>
    <t>Bare or Plastic?</t>
  </si>
  <si>
    <t>NO</t>
  </si>
  <si>
    <t>5-2</t>
  </si>
  <si>
    <t>Partial  - half field</t>
  </si>
  <si>
    <t>Black Plastic</t>
  </si>
  <si>
    <t>Full field</t>
  </si>
  <si>
    <t>Full or Partial Field</t>
  </si>
  <si>
    <t>Partial - 2 beds</t>
  </si>
  <si>
    <t>Partial - half field</t>
  </si>
  <si>
    <t>Partial - 4 beds</t>
  </si>
  <si>
    <t>Subsoil</t>
  </si>
  <si>
    <t>Stale Seed Bed</t>
  </si>
  <si>
    <t>Lay Drip</t>
  </si>
  <si>
    <t>Lay Plastic/Drip</t>
  </si>
  <si>
    <t>White Plastic</t>
  </si>
  <si>
    <t>Measure/Flag</t>
  </si>
  <si>
    <t>White Plastic, 2 row</t>
  </si>
  <si>
    <t>White Plastic / 1 bed Bare</t>
  </si>
  <si>
    <t>Partial - 5 beds</t>
  </si>
  <si>
    <t>Partial  2 beds</t>
  </si>
  <si>
    <t>White &amp; Black Plastic / 2 beds Bare</t>
  </si>
  <si>
    <t>Partial - 6 beds</t>
  </si>
  <si>
    <t>White &amp; Black Plastic</t>
  </si>
  <si>
    <t>Partial - 3 beds</t>
  </si>
  <si>
    <t>Black Plastic / Bare</t>
  </si>
  <si>
    <t>Carrot, bunching/roots</t>
  </si>
  <si>
    <t xml:space="preserve">Spinach, bunched </t>
  </si>
  <si>
    <t xml:space="preserve">Arugula, bunched </t>
  </si>
  <si>
    <t xml:space="preserve">Chard, Swiss </t>
  </si>
  <si>
    <t xml:space="preserve">Cilantro </t>
  </si>
  <si>
    <t xml:space="preserve">Lettuce Mix </t>
  </si>
  <si>
    <t xml:space="preserve">Radish </t>
  </si>
  <si>
    <t xml:space="preserve">Spinach </t>
  </si>
  <si>
    <t xml:space="preserve">Turnip, bunch </t>
  </si>
  <si>
    <t xml:space="preserve">Corn, bicolor </t>
  </si>
  <si>
    <t xml:space="preserve">Dill </t>
  </si>
  <si>
    <t xml:space="preserve">Corn, white </t>
  </si>
  <si>
    <t xml:space="preserve">Corn, yellow </t>
  </si>
  <si>
    <t xml:space="preserve">Corn, Popcorn </t>
  </si>
  <si>
    <t>Hakurei</t>
  </si>
  <si>
    <t>Allstar gourmet</t>
  </si>
  <si>
    <t xml:space="preserve">Watermelon </t>
  </si>
  <si>
    <t>Easter Egg</t>
  </si>
  <si>
    <t xml:space="preserve">Allstar gourmet </t>
  </si>
  <si>
    <t>Hakurei/Red Mixed</t>
  </si>
  <si>
    <t>D'Avignon</t>
  </si>
  <si>
    <t>FIELD CALENDAR - 2016</t>
  </si>
  <si>
    <t>B-7 - Onion</t>
  </si>
  <si>
    <t>B-8 - Potato 2</t>
  </si>
  <si>
    <t>A-8 - Potato 1</t>
  </si>
  <si>
    <t>A-7 - Pepper</t>
  </si>
  <si>
    <t>3-14 - Fall Brassica</t>
  </si>
  <si>
    <t>3-13 - Garlic 2015</t>
  </si>
  <si>
    <t>3-15 - Tomato</t>
  </si>
  <si>
    <t>B-6 - Corn 3</t>
  </si>
  <si>
    <t>1-20- Spring DS 2</t>
  </si>
  <si>
    <t>B-5 - Spring DS 1</t>
  </si>
  <si>
    <t>B-4 - Winter Sq 1</t>
  </si>
  <si>
    <t>A-4 -Winter Sq 2</t>
  </si>
  <si>
    <t>A-5 - Garlic 2016</t>
  </si>
  <si>
    <t>A-9 - Fall DS</t>
  </si>
  <si>
    <t>A-6 - Sum Sq 2</t>
  </si>
  <si>
    <t>B-3 - Leek/Bean</t>
  </si>
  <si>
    <t>A-3 - Sp/Sum Mix</t>
  </si>
  <si>
    <t>A-2 - Corn 2</t>
  </si>
  <si>
    <t>B-2 - You Pick</t>
  </si>
  <si>
    <t>B-1 - Sum Sq 1</t>
  </si>
  <si>
    <t>A-1 - Melons</t>
  </si>
  <si>
    <t>B-0 - Pumpkins</t>
  </si>
  <si>
    <t>3-11 - Sum/Fall Mix</t>
  </si>
  <si>
    <t>3-12 - Sum/Fall Mix</t>
  </si>
  <si>
    <t>Use rebar to make holes and hand plant at 6" in row</t>
  </si>
  <si>
    <t>3 **</t>
  </si>
  <si>
    <t>** 400' rows</t>
  </si>
  <si>
    <t>3.5 **</t>
  </si>
  <si>
    <t>2.5 **</t>
  </si>
  <si>
    <t>1.5 **</t>
  </si>
  <si>
    <t>1 **</t>
  </si>
  <si>
    <t>Till?</t>
  </si>
  <si>
    <t>Mow?</t>
  </si>
  <si>
    <t>5-3 - RS Brassica 1</t>
  </si>
  <si>
    <t>5-4 - RS Early Corn 1</t>
  </si>
  <si>
    <t>5-2 - RS Summer DS</t>
  </si>
  <si>
    <t>5-3</t>
  </si>
  <si>
    <t>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</si>
</sst>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;@"/>
    <numFmt numFmtId="165" formatCode="0.0"/>
    <numFmt numFmtId="166" formatCode="&quot;$&quot;#,##0.0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Verdana"/>
      <family val="2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8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0">
    <xf numFmtId="0" fontId="0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0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2" fillId="0" borderId="0" xfId="0" applyFont="1"/>
    <xf numFmtId="14" fontId="0" fillId="0" borderId="0" xfId="0" applyNumberFormat="1"/>
    <xf numFmtId="0" fontId="3" fillId="0" borderId="0" xfId="1" applyFill="1" applyBorder="1"/>
    <xf numFmtId="165" fontId="0" fillId="0" borderId="0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NumberFormat="1" applyFill="1" applyBorder="1" applyAlignment="1">
      <alignment horizontal="right"/>
    </xf>
    <xf numFmtId="164" fontId="5" fillId="0" borderId="1" xfId="1" applyNumberFormat="1" applyFont="1" applyFill="1" applyBorder="1"/>
    <xf numFmtId="164" fontId="0" fillId="0" borderId="1" xfId="0" applyNumberFormat="1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7" fillId="0" borderId="0" xfId="0" applyFont="1"/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/>
    </xf>
    <xf numFmtId="0" fontId="0" fillId="3" borderId="1" xfId="0" applyNumberFormat="1" applyFont="1" applyFill="1" applyBorder="1" applyAlignment="1">
      <alignment horizontal="right"/>
    </xf>
    <xf numFmtId="1" fontId="0" fillId="4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0" fillId="0" borderId="1" xfId="0" applyNumberFormat="1" applyBorder="1"/>
    <xf numFmtId="0" fontId="0" fillId="2" borderId="1" xfId="0" applyNumberFormat="1" applyFont="1" applyFill="1" applyBorder="1" applyAlignment="1">
      <alignment horizontal="right"/>
    </xf>
    <xf numFmtId="0" fontId="5" fillId="0" borderId="1" xfId="1" applyFont="1" applyFill="1" applyBorder="1"/>
    <xf numFmtId="1" fontId="3" fillId="0" borderId="1" xfId="1" applyNumberFormat="1" applyFill="1" applyBorder="1"/>
    <xf numFmtId="165" fontId="0" fillId="2" borderId="1" xfId="0" applyNumberFormat="1" applyFont="1" applyFill="1" applyBorder="1" applyAlignment="1">
      <alignment horizontal="right" wrapText="1"/>
    </xf>
    <xf numFmtId="0" fontId="0" fillId="0" borderId="1" xfId="0" applyFont="1" applyFill="1" applyBorder="1"/>
    <xf numFmtId="164" fontId="0" fillId="0" borderId="1" xfId="0" applyNumberFormat="1" applyFont="1" applyFill="1" applyBorder="1"/>
    <xf numFmtId="0" fontId="7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6" fontId="0" fillId="0" borderId="1" xfId="0" applyNumberFormat="1" applyBorder="1"/>
    <xf numFmtId="0" fontId="0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4" fillId="0" borderId="1" xfId="0" applyFont="1" applyBorder="1"/>
    <xf numFmtId="164" fontId="0" fillId="5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0" fillId="5" borderId="1" xfId="0" applyFill="1" applyBorder="1"/>
    <xf numFmtId="0" fontId="4" fillId="5" borderId="1" xfId="0" applyFont="1" applyFill="1" applyBorder="1"/>
    <xf numFmtId="0" fontId="0" fillId="0" borderId="0" xfId="0" applyFill="1"/>
    <xf numFmtId="0" fontId="0" fillId="0" borderId="1" xfId="0" applyBorder="1" applyAlignment="1">
      <alignment horizontal="left"/>
    </xf>
    <xf numFmtId="164" fontId="2" fillId="0" borderId="1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ill="1" applyBorder="1"/>
    <xf numFmtId="164" fontId="2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164" fontId="0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2" fillId="0" borderId="1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0" fontId="0" fillId="0" borderId="4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left" wrapText="1"/>
    </xf>
    <xf numFmtId="0" fontId="0" fillId="0" borderId="0" xfId="0" applyFill="1" applyAlignment="1">
      <alignment horizontal="left"/>
    </xf>
    <xf numFmtId="164" fontId="2" fillId="3" borderId="1" xfId="0" applyNumberFormat="1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wrapText="1"/>
    </xf>
    <xf numFmtId="0" fontId="0" fillId="0" borderId="5" xfId="0" applyBorder="1" applyAlignment="1">
      <alignment vertical="center" wrapText="1"/>
    </xf>
    <xf numFmtId="1" fontId="0" fillId="0" borderId="1" xfId="0" applyNumberFormat="1" applyFont="1" applyFill="1" applyBorder="1" applyAlignment="1">
      <alignment vertical="center" wrapText="1"/>
    </xf>
    <xf numFmtId="1" fontId="0" fillId="0" borderId="2" xfId="0" applyNumberFormat="1" applyFont="1" applyFill="1" applyBorder="1" applyAlignment="1">
      <alignment horizontal="left" wrapText="1"/>
    </xf>
    <xf numFmtId="165" fontId="0" fillId="0" borderId="2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3" fillId="0" borderId="1" xfId="1" applyFill="1" applyBorder="1" applyAlignment="1">
      <alignment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/>
    <xf numFmtId="0" fontId="0" fillId="7" borderId="1" xfId="0" applyNumberFormat="1" applyFont="1" applyFill="1" applyBorder="1" applyAlignment="1">
      <alignment horizontal="right" wrapText="1"/>
    </xf>
    <xf numFmtId="0" fontId="0" fillId="7" borderId="1" xfId="0" applyFill="1" applyBorder="1"/>
    <xf numFmtId="0" fontId="2" fillId="0" borderId="1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" fontId="2" fillId="4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1" fontId="0" fillId="4" borderId="7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1" fontId="0" fillId="4" borderId="9" xfId="0" applyNumberFormat="1" applyFont="1" applyFill="1" applyBorder="1" applyAlignment="1">
      <alignment horizontal="right"/>
    </xf>
    <xf numFmtId="1" fontId="0" fillId="4" borderId="10" xfId="0" applyNumberFormat="1" applyFont="1" applyFill="1" applyBorder="1" applyAlignment="1">
      <alignment horizontal="right"/>
    </xf>
    <xf numFmtId="0" fontId="2" fillId="0" borderId="4" xfId="0" applyNumberFormat="1" applyFont="1" applyBorder="1" applyAlignment="1">
      <alignment horizontal="right" vertical="top" wrapText="1"/>
    </xf>
    <xf numFmtId="0" fontId="0" fillId="0" borderId="4" xfId="0" applyNumberFormat="1" applyFont="1" applyFill="1" applyBorder="1" applyAlignment="1">
      <alignment horizontal="right" wrapText="1"/>
    </xf>
    <xf numFmtId="165" fontId="0" fillId="0" borderId="4" xfId="0" applyNumberFormat="1" applyFont="1" applyFill="1" applyBorder="1" applyAlignment="1">
      <alignment horizontal="right" wrapText="1"/>
    </xf>
    <xf numFmtId="0" fontId="0" fillId="7" borderId="4" xfId="0" applyFont="1" applyFill="1" applyBorder="1" applyAlignment="1">
      <alignment horizontal="right"/>
    </xf>
    <xf numFmtId="165" fontId="0" fillId="7" borderId="4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/>
    <xf numFmtId="2" fontId="2" fillId="0" borderId="7" xfId="0" applyNumberFormat="1" applyFont="1" applyBorder="1" applyAlignment="1">
      <alignment horizontal="right" vertical="top" wrapText="1"/>
    </xf>
    <xf numFmtId="0" fontId="0" fillId="0" borderId="7" xfId="0" applyNumberFormat="1" applyFont="1" applyFill="1" applyBorder="1" applyAlignment="1">
      <alignment horizontal="right"/>
    </xf>
    <xf numFmtId="2" fontId="0" fillId="0" borderId="7" xfId="0" applyNumberFormat="1" applyFill="1" applyBorder="1" applyAlignment="1">
      <alignment horizontal="right"/>
    </xf>
    <xf numFmtId="0" fontId="0" fillId="7" borderId="7" xfId="0" applyFont="1" applyFill="1" applyBorder="1" applyAlignment="1">
      <alignment horizontal="right"/>
    </xf>
    <xf numFmtId="0" fontId="4" fillId="7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0" fillId="7" borderId="7" xfId="0" applyNumberFormat="1" applyFont="1" applyFill="1" applyBorder="1" applyAlignment="1">
      <alignment horizontal="right"/>
    </xf>
    <xf numFmtId="0" fontId="0" fillId="0" borderId="7" xfId="0" applyFont="1" applyFill="1" applyBorder="1"/>
    <xf numFmtId="0" fontId="3" fillId="0" borderId="7" xfId="1" applyFill="1" applyBorder="1"/>
    <xf numFmtId="0" fontId="0" fillId="0" borderId="3" xfId="0" applyNumberFormat="1" applyFont="1" applyBorder="1" applyAlignment="1">
      <alignment horizontal="right"/>
    </xf>
    <xf numFmtId="0" fontId="0" fillId="0" borderId="9" xfId="0" applyNumberFormat="1" applyFont="1" applyFill="1" applyBorder="1" applyAlignment="1">
      <alignment horizontal="right" wrapText="1"/>
    </xf>
    <xf numFmtId="165" fontId="0" fillId="0" borderId="9" xfId="0" applyNumberFormat="1" applyFont="1" applyFill="1" applyBorder="1" applyAlignment="1">
      <alignment horizontal="right" wrapText="1"/>
    </xf>
    <xf numFmtId="0" fontId="0" fillId="7" borderId="9" xfId="0" applyFont="1" applyFill="1" applyBorder="1" applyAlignment="1">
      <alignment horizontal="right"/>
    </xf>
    <xf numFmtId="165" fontId="0" fillId="7" borderId="9" xfId="0" applyNumberFormat="1" applyFont="1" applyFill="1" applyBorder="1" applyAlignment="1">
      <alignment horizontal="right" wrapText="1"/>
    </xf>
    <xf numFmtId="0" fontId="0" fillId="0" borderId="9" xfId="0" applyNumberFormat="1" applyFont="1" applyFill="1" applyBorder="1"/>
    <xf numFmtId="0" fontId="0" fillId="0" borderId="10" xfId="0" applyNumberFormat="1" applyFont="1" applyFill="1" applyBorder="1" applyAlignment="1">
      <alignment horizontal="right" wrapText="1"/>
    </xf>
    <xf numFmtId="164" fontId="2" fillId="0" borderId="4" xfId="0" applyNumberFormat="1" applyFont="1" applyBorder="1" applyAlignment="1">
      <alignment horizontal="right" vertical="top" wrapText="1"/>
    </xf>
    <xf numFmtId="164" fontId="5" fillId="0" borderId="4" xfId="0" applyNumberFormat="1" applyFont="1" applyFill="1" applyBorder="1" applyAlignment="1">
      <alignment horizontal="right"/>
    </xf>
    <xf numFmtId="164" fontId="0" fillId="0" borderId="4" xfId="0" applyNumberFormat="1" applyFill="1" applyBorder="1"/>
    <xf numFmtId="164" fontId="0" fillId="0" borderId="4" xfId="0" applyNumberFormat="1" applyFont="1" applyFill="1" applyBorder="1"/>
    <xf numFmtId="164" fontId="0" fillId="0" borderId="4" xfId="0" applyNumberFormat="1" applyFont="1" applyFill="1" applyBorder="1" applyAlignment="1">
      <alignment wrapText="1"/>
    </xf>
    <xf numFmtId="164" fontId="0" fillId="6" borderId="4" xfId="0" applyNumberFormat="1" applyFill="1" applyBorder="1"/>
    <xf numFmtId="164" fontId="4" fillId="0" borderId="4" xfId="0" applyNumberFormat="1" applyFont="1" applyBorder="1"/>
    <xf numFmtId="0" fontId="0" fillId="0" borderId="7" xfId="0" applyFont="1" applyFill="1" applyBorder="1" applyAlignment="1">
      <alignment horizontal="right"/>
    </xf>
    <xf numFmtId="1" fontId="0" fillId="7" borderId="7" xfId="0" applyNumberFormat="1" applyFont="1" applyFill="1" applyBorder="1" applyAlignment="1">
      <alignment horizontal="right"/>
    </xf>
    <xf numFmtId="1" fontId="0" fillId="0" borderId="7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164" fontId="5" fillId="3" borderId="9" xfId="0" applyNumberFormat="1" applyFont="1" applyFill="1" applyBorder="1" applyAlignment="1">
      <alignment horizontal="right"/>
    </xf>
    <xf numFmtId="164" fontId="0" fillId="3" borderId="9" xfId="0" applyNumberFormat="1" applyFill="1" applyBorder="1"/>
    <xf numFmtId="164" fontId="0" fillId="3" borderId="9" xfId="0" applyNumberFormat="1" applyFont="1" applyFill="1" applyBorder="1"/>
    <xf numFmtId="164" fontId="0" fillId="3" borderId="9" xfId="0" applyNumberFormat="1" applyFont="1" applyFill="1" applyBorder="1" applyAlignment="1">
      <alignment wrapText="1"/>
    </xf>
    <xf numFmtId="164" fontId="4" fillId="3" borderId="9" xfId="0" applyNumberFormat="1" applyFont="1" applyFill="1" applyBorder="1"/>
    <xf numFmtId="164" fontId="0" fillId="3" borderId="10" xfId="0" applyNumberFormat="1" applyFill="1" applyBorder="1"/>
    <xf numFmtId="164" fontId="5" fillId="0" borderId="1" xfId="0" applyNumberFormat="1" applyFont="1" applyFill="1" applyBorder="1" applyAlignment="1">
      <alignment wrapText="1"/>
    </xf>
    <xf numFmtId="165" fontId="0" fillId="4" borderId="9" xfId="0" applyNumberFormat="1" applyFont="1" applyFill="1" applyBorder="1" applyAlignment="1">
      <alignment horizontal="right"/>
    </xf>
    <xf numFmtId="165" fontId="0" fillId="4" borderId="4" xfId="0" applyNumberFormat="1" applyFont="1" applyFill="1" applyBorder="1" applyAlignment="1">
      <alignment horizontal="right"/>
    </xf>
    <xf numFmtId="0" fontId="0" fillId="0" borderId="0" xfId="0" applyFont="1" applyAlignment="1"/>
    <xf numFmtId="164" fontId="2" fillId="0" borderId="4" xfId="0" applyNumberFormat="1" applyFon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2" fillId="0" borderId="7" xfId="0" applyFont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7" xfId="0" applyFill="1" applyBorder="1" applyAlignment="1">
      <alignment horizontal="right"/>
    </xf>
    <xf numFmtId="16" fontId="0" fillId="3" borderId="9" xfId="0" applyNumberFormat="1" applyFill="1" applyBorder="1"/>
    <xf numFmtId="0" fontId="0" fillId="3" borderId="9" xfId="0" applyFill="1" applyBorder="1"/>
    <xf numFmtId="16" fontId="0" fillId="3" borderId="10" xfId="0" applyNumberFormat="1" applyFill="1" applyBorder="1"/>
    <xf numFmtId="0" fontId="2" fillId="0" borderId="4" xfId="0" applyFont="1" applyFill="1" applyBorder="1" applyAlignment="1">
      <alignment horizontal="left" vertical="top" wrapText="1"/>
    </xf>
    <xf numFmtId="164" fontId="2" fillId="0" borderId="7" xfId="0" applyNumberFormat="1" applyFont="1" applyBorder="1" applyAlignment="1">
      <alignment horizontal="left" vertical="top" wrapText="1"/>
    </xf>
    <xf numFmtId="164" fontId="0" fillId="0" borderId="7" xfId="0" applyNumberFormat="1" applyFill="1" applyBorder="1" applyAlignment="1">
      <alignment horizontal="left"/>
    </xf>
    <xf numFmtId="164" fontId="0" fillId="0" borderId="7" xfId="0" applyNumberFormat="1" applyFont="1" applyFill="1" applyBorder="1" applyAlignment="1">
      <alignment horizontal="left" wrapText="1"/>
    </xf>
    <xf numFmtId="164" fontId="0" fillId="0" borderId="7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164" fontId="2" fillId="0" borderId="12" xfId="0" applyNumberFormat="1" applyFont="1" applyBorder="1" applyAlignment="1">
      <alignment horizontal="left" vertical="top" wrapText="1"/>
    </xf>
    <xf numFmtId="164" fontId="0" fillId="0" borderId="12" xfId="0" applyNumberFormat="1" applyFill="1" applyBorder="1" applyAlignment="1">
      <alignment horizontal="left"/>
    </xf>
    <xf numFmtId="164" fontId="0" fillId="0" borderId="12" xfId="0" applyNumberFormat="1" applyFont="1" applyFill="1" applyBorder="1" applyAlignment="1">
      <alignment horizontal="left" wrapText="1"/>
    </xf>
    <xf numFmtId="164" fontId="0" fillId="0" borderId="12" xfId="0" applyNumberFormat="1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3" xfId="0" applyBorder="1"/>
    <xf numFmtId="0" fontId="0" fillId="9" borderId="9" xfId="0" applyFill="1" applyBorder="1"/>
    <xf numFmtId="0" fontId="0" fillId="9" borderId="9" xfId="0" applyFill="1" applyBorder="1" applyAlignment="1">
      <alignment horizontal="right"/>
    </xf>
    <xf numFmtId="0" fontId="0" fillId="9" borderId="9" xfId="0" applyFont="1" applyFill="1" applyBorder="1" applyAlignment="1">
      <alignment horizontal="right"/>
    </xf>
    <xf numFmtId="0" fontId="4" fillId="9" borderId="9" xfId="0" applyFont="1" applyFill="1" applyBorder="1"/>
    <xf numFmtId="0" fontId="0" fillId="9" borderId="10" xfId="0" applyFill="1" applyBorder="1"/>
    <xf numFmtId="1" fontId="2" fillId="4" borderId="13" xfId="0" applyNumberFormat="1" applyFont="1" applyFill="1" applyBorder="1" applyAlignment="1">
      <alignment horizontal="right" vertical="top" wrapText="1"/>
    </xf>
    <xf numFmtId="165" fontId="0" fillId="4" borderId="8" xfId="0" applyNumberFormat="1" applyFont="1" applyFill="1" applyBorder="1" applyAlignment="1">
      <alignment horizontal="right" vertical="top" wrapText="1"/>
    </xf>
    <xf numFmtId="165" fontId="0" fillId="4" borderId="9" xfId="0" applyNumberFormat="1" applyFont="1" applyFill="1" applyBorder="1" applyAlignment="1">
      <alignment horizontal="right" vertical="top" wrapText="1"/>
    </xf>
    <xf numFmtId="165" fontId="0" fillId="4" borderId="10" xfId="0" applyNumberFormat="1" applyFont="1" applyFill="1" applyBorder="1" applyAlignment="1">
      <alignment horizontal="right" vertical="top" wrapText="1"/>
    </xf>
    <xf numFmtId="0" fontId="0" fillId="9" borderId="14" xfId="0" applyFill="1" applyBorder="1"/>
    <xf numFmtId="0" fontId="2" fillId="9" borderId="6" xfId="0" applyFont="1" applyFill="1" applyBorder="1" applyAlignment="1">
      <alignment vertical="top" wrapText="1"/>
    </xf>
    <xf numFmtId="164" fontId="2" fillId="3" borderId="6" xfId="0" applyNumberFormat="1" applyFont="1" applyFill="1" applyBorder="1" applyAlignment="1">
      <alignment horizontal="right" vertical="top" wrapText="1"/>
    </xf>
    <xf numFmtId="0" fontId="2" fillId="7" borderId="6" xfId="0" applyNumberFormat="1" applyFont="1" applyFill="1" applyBorder="1" applyAlignment="1">
      <alignment horizontal="right" vertical="top" wrapText="1"/>
    </xf>
    <xf numFmtId="1" fontId="2" fillId="4" borderId="6" xfId="0" applyNumberFormat="1" applyFont="1" applyFill="1" applyBorder="1" applyAlignment="1">
      <alignment horizontal="right" vertical="top" wrapText="1"/>
    </xf>
    <xf numFmtId="16" fontId="0" fillId="3" borderId="14" xfId="0" applyNumberFormat="1" applyFill="1" applyBorder="1"/>
    <xf numFmtId="0" fontId="2" fillId="3" borderId="6" xfId="0" applyFont="1" applyFill="1" applyBorder="1" applyAlignment="1">
      <alignment wrapText="1"/>
    </xf>
    <xf numFmtId="0" fontId="2" fillId="7" borderId="7" xfId="0" applyFont="1" applyFill="1" applyBorder="1" applyAlignment="1">
      <alignment horizontal="right"/>
    </xf>
    <xf numFmtId="16" fontId="0" fillId="0" borderId="0" xfId="0" applyNumberFormat="1"/>
    <xf numFmtId="16" fontId="0" fillId="8" borderId="0" xfId="0" applyNumberFormat="1" applyFill="1"/>
    <xf numFmtId="0" fontId="0" fillId="5" borderId="0" xfId="0" applyFill="1"/>
    <xf numFmtId="0" fontId="0" fillId="0" borderId="6" xfId="0" applyBorder="1"/>
    <xf numFmtId="165" fontId="0" fillId="0" borderId="0" xfId="0" applyNumberFormat="1"/>
    <xf numFmtId="16" fontId="0" fillId="0" borderId="0" xfId="0" applyNumberFormat="1" applyFill="1" applyBorder="1"/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/>
    <xf numFmtId="0" fontId="0" fillId="0" borderId="0" xfId="0" applyBorder="1"/>
    <xf numFmtId="1" fontId="0" fillId="0" borderId="0" xfId="0" applyNumberFormat="1"/>
    <xf numFmtId="0" fontId="0" fillId="0" borderId="6" xfId="0" applyFill="1" applyBorder="1"/>
    <xf numFmtId="16" fontId="0" fillId="8" borderId="0" xfId="0" applyNumberFormat="1" applyFill="1" applyBorder="1"/>
    <xf numFmtId="0" fontId="0" fillId="8" borderId="0" xfId="0" applyFill="1" applyBorder="1"/>
    <xf numFmtId="0" fontId="0" fillId="0" borderId="15" xfId="0" applyFont="1" applyBorder="1"/>
    <xf numFmtId="0" fontId="0" fillId="0" borderId="16" xfId="0" applyFont="1" applyBorder="1"/>
    <xf numFmtId="165" fontId="0" fillId="0" borderId="17" xfId="0" applyNumberFormat="1" applyFont="1" applyBorder="1"/>
    <xf numFmtId="0" fontId="0" fillId="0" borderId="18" xfId="0" applyFont="1" applyBorder="1"/>
    <xf numFmtId="165" fontId="0" fillId="0" borderId="19" xfId="0" applyNumberFormat="1" applyFont="1" applyBorder="1"/>
    <xf numFmtId="0" fontId="0" fillId="0" borderId="20" xfId="0" applyFont="1" applyBorder="1"/>
    <xf numFmtId="0" fontId="0" fillId="0" borderId="15" xfId="0" applyFont="1" applyFill="1" applyBorder="1"/>
    <xf numFmtId="0" fontId="0" fillId="0" borderId="18" xfId="0" applyFont="1" applyFill="1" applyBorder="1"/>
    <xf numFmtId="0" fontId="0" fillId="0" borderId="20" xfId="0" applyFont="1" applyFill="1" applyBorder="1"/>
    <xf numFmtId="16" fontId="2" fillId="0" borderId="0" xfId="0" applyNumberFormat="1" applyFont="1" applyFill="1" applyBorder="1"/>
    <xf numFmtId="0" fontId="2" fillId="8" borderId="15" xfId="0" applyFont="1" applyFill="1" applyBorder="1"/>
    <xf numFmtId="0" fontId="2" fillId="8" borderId="21" xfId="0" applyFont="1" applyFill="1" applyBorder="1"/>
    <xf numFmtId="16" fontId="2" fillId="8" borderId="21" xfId="0" applyNumberFormat="1" applyFont="1" applyFill="1" applyBorder="1"/>
    <xf numFmtId="165" fontId="2" fillId="8" borderId="16" xfId="0" applyNumberFormat="1" applyFont="1" applyFill="1" applyBorder="1"/>
    <xf numFmtId="0" fontId="2" fillId="8" borderId="19" xfId="0" applyFont="1" applyFill="1" applyBorder="1"/>
    <xf numFmtId="0" fontId="2" fillId="8" borderId="22" xfId="0" applyFont="1" applyFill="1" applyBorder="1"/>
    <xf numFmtId="16" fontId="2" fillId="8" borderId="22" xfId="0" applyNumberFormat="1" applyFont="1" applyFill="1" applyBorder="1"/>
    <xf numFmtId="165" fontId="2" fillId="8" borderId="20" xfId="0" applyNumberFormat="1" applyFont="1" applyFill="1" applyBorder="1"/>
    <xf numFmtId="164" fontId="5" fillId="3" borderId="14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right" wrapText="1"/>
    </xf>
    <xf numFmtId="165" fontId="0" fillId="4" borderId="14" xfId="0" applyNumberFormat="1" applyFont="1" applyFill="1" applyBorder="1" applyAlignment="1">
      <alignment horizontal="right"/>
    </xf>
    <xf numFmtId="166" fontId="0" fillId="0" borderId="0" xfId="0" applyNumberFormat="1" applyFill="1" applyBorder="1"/>
    <xf numFmtId="0" fontId="17" fillId="0" borderId="0" xfId="0" applyFont="1"/>
    <xf numFmtId="0" fontId="19" fillId="0" borderId="0" xfId="0" applyFont="1" applyAlignment="1">
      <alignment textRotation="45"/>
    </xf>
    <xf numFmtId="0" fontId="17" fillId="0" borderId="0" xfId="0" applyFont="1" applyAlignment="1">
      <alignment textRotation="60"/>
    </xf>
    <xf numFmtId="0" fontId="17" fillId="0" borderId="0" xfId="0" applyFont="1" applyAlignment="1">
      <alignment wrapText="1"/>
    </xf>
    <xf numFmtId="0" fontId="17" fillId="0" borderId="1" xfId="0" applyFont="1" applyBorder="1"/>
    <xf numFmtId="0" fontId="17" fillId="11" borderId="1" xfId="0" applyFont="1" applyFill="1" applyBorder="1"/>
    <xf numFmtId="0" fontId="17" fillId="0" borderId="1" xfId="7" applyFont="1" applyFill="1" applyBorder="1" applyAlignment="1">
      <alignment horizontal="center" vertical="center" textRotation="60"/>
    </xf>
    <xf numFmtId="0" fontId="0" fillId="0" borderId="1" xfId="0" applyBorder="1" applyAlignment="1">
      <alignment vertical="center" wrapText="1"/>
    </xf>
    <xf numFmtId="0" fontId="17" fillId="0" borderId="4" xfId="7" applyFont="1" applyFill="1" applyBorder="1" applyAlignment="1">
      <alignment horizontal="center" vertical="center" textRotation="60"/>
    </xf>
    <xf numFmtId="0" fontId="17" fillId="10" borderId="23" xfId="7" applyFont="1" applyBorder="1" applyAlignment="1">
      <alignment horizontal="center" vertical="center" textRotation="60"/>
    </xf>
    <xf numFmtId="0" fontId="17" fillId="10" borderId="24" xfId="7" applyFont="1" applyBorder="1" applyAlignment="1">
      <alignment horizontal="center" vertical="center" textRotation="60"/>
    </xf>
    <xf numFmtId="0" fontId="17" fillId="10" borderId="25" xfId="7" applyFont="1" applyBorder="1" applyAlignment="1">
      <alignment horizontal="center" vertical="center" textRotation="60"/>
    </xf>
    <xf numFmtId="0" fontId="17" fillId="0" borderId="26" xfId="0" applyFont="1" applyBorder="1"/>
    <xf numFmtId="0" fontId="17" fillId="11" borderId="27" xfId="0" applyFont="1" applyFill="1" applyBorder="1"/>
    <xf numFmtId="0" fontId="17" fillId="0" borderId="27" xfId="0" applyFont="1" applyBorder="1"/>
    <xf numFmtId="0" fontId="20" fillId="7" borderId="26" xfId="0" applyFont="1" applyFill="1" applyBorder="1"/>
    <xf numFmtId="0" fontId="17" fillId="0" borderId="29" xfId="0" applyFont="1" applyBorder="1"/>
    <xf numFmtId="0" fontId="17" fillId="11" borderId="29" xfId="0" applyFont="1" applyFill="1" applyBorder="1"/>
    <xf numFmtId="16" fontId="1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 wrapText="1"/>
    </xf>
    <xf numFmtId="16" fontId="17" fillId="0" borderId="1" xfId="0" quotePrefix="1" applyNumberFormat="1" applyFont="1" applyBorder="1" applyAlignment="1">
      <alignment horizontal="left" wrapText="1"/>
    </xf>
    <xf numFmtId="0" fontId="17" fillId="0" borderId="1" xfId="0" quotePrefix="1" applyFont="1" applyBorder="1" applyAlignment="1">
      <alignment horizontal="left" wrapText="1"/>
    </xf>
    <xf numFmtId="16" fontId="20" fillId="7" borderId="1" xfId="0" applyNumberFormat="1" applyFont="1" applyFill="1" applyBorder="1" applyAlignment="1">
      <alignment horizontal="left"/>
    </xf>
    <xf numFmtId="16" fontId="20" fillId="7" borderId="1" xfId="0" quotePrefix="1" applyNumberFormat="1" applyFont="1" applyFill="1" applyBorder="1" applyAlignment="1">
      <alignment horizontal="left" wrapText="1"/>
    </xf>
    <xf numFmtId="0" fontId="20" fillId="7" borderId="1" xfId="0" applyFont="1" applyFill="1" applyBorder="1" applyAlignment="1">
      <alignment horizontal="left" wrapText="1"/>
    </xf>
    <xf numFmtId="0" fontId="20" fillId="7" borderId="1" xfId="0" applyFont="1" applyFill="1" applyBorder="1" applyAlignment="1">
      <alignment horizontal="left"/>
    </xf>
    <xf numFmtId="0" fontId="20" fillId="7" borderId="4" xfId="0" applyFont="1" applyFill="1" applyBorder="1" applyAlignment="1">
      <alignment horizontal="left"/>
    </xf>
    <xf numFmtId="164" fontId="0" fillId="0" borderId="7" xfId="0" quotePrefix="1" applyNumberFormat="1" applyFill="1" applyBorder="1" applyAlignment="1">
      <alignment horizontal="left"/>
    </xf>
    <xf numFmtId="164" fontId="0" fillId="0" borderId="7" xfId="0" quotePrefix="1" applyNumberFormat="1" applyFont="1" applyFill="1" applyBorder="1" applyAlignment="1">
      <alignment horizontal="left" wrapText="1"/>
    </xf>
    <xf numFmtId="164" fontId="0" fillId="0" borderId="1" xfId="0" quotePrefix="1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7" fillId="0" borderId="27" xfId="0" applyFont="1" applyBorder="1" applyAlignment="1">
      <alignment horizontal="left"/>
    </xf>
    <xf numFmtId="0" fontId="17" fillId="11" borderId="28" xfId="0" applyFont="1" applyFill="1" applyBorder="1"/>
    <xf numFmtId="0" fontId="17" fillId="11" borderId="30" xfId="0" applyFont="1" applyFill="1" applyBorder="1"/>
  </cellXfs>
  <cellStyles count="10">
    <cellStyle name="40% - Accent5" xfId="7" builtinId="47"/>
    <cellStyle name="Followed Hyperlink" xfId="4" builtinId="9" hidden="1"/>
    <cellStyle name="Followed Hyperlink" xfId="6" builtinId="9" hidden="1"/>
    <cellStyle name="Followed Hyperlink" xfId="9" builtinId="9" hidden="1"/>
    <cellStyle name="Hyperlink" xfId="3" builtinId="8" hidden="1"/>
    <cellStyle name="Hyperlink" xfId="5" builtinId="8" hidden="1"/>
    <cellStyle name="Hyperlink" xfId="8" builtinId="8" hidden="1"/>
    <cellStyle name="Normal" xfId="0" builtinId="0"/>
    <cellStyle name="Normal 2" xfId="2"/>
    <cellStyle name="Normal_Rosenzweig crop plan template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26"/>
  <sheetViews>
    <sheetView topLeftCell="A22" workbookViewId="0">
      <pane xSplit="2" topLeftCell="C1" activePane="topRight" state="frozen"/>
      <selection activeCell="A2" sqref="A2"/>
      <selection pane="topRight" activeCell="D50" sqref="D50:D51"/>
    </sheetView>
  </sheetViews>
  <sheetFormatPr baseColWidth="10" defaultColWidth="11.1640625" defaultRowHeight="16" x14ac:dyDescent="0.2"/>
  <cols>
    <col min="1" max="1" width="22.1640625" bestFit="1" customWidth="1"/>
    <col min="2" max="2" width="26.1640625" bestFit="1" customWidth="1"/>
    <col min="3" max="3" width="6.6640625" style="45" customWidth="1"/>
    <col min="4" max="4" width="13.1640625" style="62" customWidth="1"/>
    <col min="5" max="5" width="16.83203125" style="62" bestFit="1" customWidth="1"/>
    <col min="6" max="6" width="5.6640625" style="62" customWidth="1"/>
    <col min="7" max="7" width="10.1640625" customWidth="1"/>
    <col min="8" max="8" width="9.83203125" style="20" customWidth="1"/>
    <col min="9" max="9" width="11" style="20" customWidth="1"/>
    <col min="10" max="10" width="7.5" style="20" bestFit="1" customWidth="1"/>
    <col min="11" max="11" width="10.6640625" style="20" bestFit="1" customWidth="1"/>
    <col min="12" max="12" width="19.33203125" style="19" bestFit="1" customWidth="1"/>
    <col min="13" max="13" width="40.6640625" customWidth="1"/>
  </cols>
  <sheetData>
    <row r="1" spans="1:19" ht="17" thickBot="1" x14ac:dyDescent="0.25">
      <c r="A1" s="269" t="s">
        <v>495</v>
      </c>
      <c r="B1" s="269"/>
      <c r="C1" s="269"/>
      <c r="D1" s="269"/>
      <c r="E1" s="269"/>
      <c r="F1" s="269"/>
      <c r="G1" s="270"/>
      <c r="H1" s="269"/>
      <c r="I1" s="269"/>
      <c r="J1" s="269"/>
      <c r="K1" s="269"/>
      <c r="L1" s="269"/>
      <c r="M1" s="162"/>
      <c r="N1" s="162"/>
      <c r="O1" s="162"/>
      <c r="P1" s="162"/>
      <c r="Q1" s="162"/>
      <c r="R1" s="162"/>
      <c r="S1" s="162"/>
    </row>
    <row r="2" spans="1:19" s="44" customFormat="1" ht="65" thickBot="1" x14ac:dyDescent="0.25">
      <c r="A2" s="5" t="s">
        <v>30</v>
      </c>
      <c r="B2" s="5" t="s">
        <v>31</v>
      </c>
      <c r="C2" s="43" t="s">
        <v>499</v>
      </c>
      <c r="D2" s="59" t="s">
        <v>33</v>
      </c>
      <c r="E2" s="59" t="s">
        <v>317</v>
      </c>
      <c r="F2" s="163" t="s">
        <v>379</v>
      </c>
      <c r="G2" s="199" t="s">
        <v>34</v>
      </c>
      <c r="H2" s="166" t="s">
        <v>35</v>
      </c>
      <c r="I2" s="3" t="s">
        <v>36</v>
      </c>
      <c r="J2" s="3" t="s">
        <v>37</v>
      </c>
      <c r="K2" s="3" t="s">
        <v>38</v>
      </c>
      <c r="L2" s="1" t="s">
        <v>39</v>
      </c>
    </row>
    <row r="3" spans="1:19" x14ac:dyDescent="0.2">
      <c r="A3" s="13" t="s">
        <v>286</v>
      </c>
      <c r="B3" s="54" t="s">
        <v>55</v>
      </c>
      <c r="C3" s="41">
        <v>42466</v>
      </c>
      <c r="D3" s="63" t="s">
        <v>326</v>
      </c>
      <c r="E3" s="60" t="s">
        <v>327</v>
      </c>
      <c r="F3" s="164">
        <v>3</v>
      </c>
      <c r="G3" s="198"/>
      <c r="H3" s="167" t="s">
        <v>46</v>
      </c>
      <c r="I3" s="7" t="s">
        <v>43</v>
      </c>
      <c r="J3" s="13">
        <v>1.5</v>
      </c>
      <c r="K3" s="7" t="s">
        <v>41</v>
      </c>
      <c r="L3" s="58" t="s">
        <v>310</v>
      </c>
    </row>
    <row r="4" spans="1:19" x14ac:dyDescent="0.2">
      <c r="A4" s="13" t="s">
        <v>607</v>
      </c>
      <c r="B4" s="54" t="s">
        <v>288</v>
      </c>
      <c r="C4" s="41">
        <v>42466</v>
      </c>
      <c r="D4" s="63" t="s">
        <v>326</v>
      </c>
      <c r="E4" s="60" t="s">
        <v>364</v>
      </c>
      <c r="F4" s="164">
        <v>7</v>
      </c>
      <c r="G4" s="169"/>
      <c r="H4" s="167" t="s">
        <v>44</v>
      </c>
      <c r="I4" s="7" t="s">
        <v>45</v>
      </c>
      <c r="J4" s="13">
        <v>0.8</v>
      </c>
      <c r="K4" s="7" t="s">
        <v>41</v>
      </c>
      <c r="L4" s="58" t="s">
        <v>308</v>
      </c>
    </row>
    <row r="5" spans="1:19" x14ac:dyDescent="0.2">
      <c r="A5" s="13" t="s">
        <v>608</v>
      </c>
      <c r="B5" s="13" t="s">
        <v>304</v>
      </c>
      <c r="C5" s="14">
        <v>42466</v>
      </c>
      <c r="D5" s="63" t="s">
        <v>326</v>
      </c>
      <c r="E5" s="60">
        <v>5</v>
      </c>
      <c r="F5" s="164">
        <v>2</v>
      </c>
      <c r="G5" s="169"/>
      <c r="H5" s="167" t="s">
        <v>44</v>
      </c>
      <c r="I5" s="7" t="s">
        <v>45</v>
      </c>
      <c r="J5" s="13">
        <v>0.8</v>
      </c>
      <c r="K5" s="7" t="s">
        <v>41</v>
      </c>
      <c r="L5" s="58"/>
    </row>
    <row r="6" spans="1:19" x14ac:dyDescent="0.2">
      <c r="A6" s="54" t="s">
        <v>609</v>
      </c>
      <c r="B6" s="54" t="s">
        <v>273</v>
      </c>
      <c r="C6" s="14">
        <v>42478</v>
      </c>
      <c r="D6" s="63" t="s">
        <v>383</v>
      </c>
      <c r="E6" s="60" t="s">
        <v>571</v>
      </c>
      <c r="F6" s="165">
        <v>1.5</v>
      </c>
      <c r="G6" s="169"/>
      <c r="H6" s="167" t="s">
        <v>40</v>
      </c>
      <c r="I6" s="7" t="s">
        <v>45</v>
      </c>
      <c r="J6" s="13">
        <v>0.6</v>
      </c>
      <c r="K6" s="7" t="s">
        <v>41</v>
      </c>
      <c r="L6" s="58"/>
    </row>
    <row r="7" spans="1:19" x14ac:dyDescent="0.2">
      <c r="A7" s="13" t="s">
        <v>289</v>
      </c>
      <c r="B7" s="54" t="s">
        <v>290</v>
      </c>
      <c r="C7" s="41">
        <v>42478</v>
      </c>
      <c r="D7" s="63" t="s">
        <v>383</v>
      </c>
      <c r="E7" s="60" t="s">
        <v>363</v>
      </c>
      <c r="F7" s="164">
        <v>4</v>
      </c>
      <c r="G7" s="169"/>
      <c r="H7" s="167" t="s">
        <v>44</v>
      </c>
      <c r="I7" s="7" t="s">
        <v>45</v>
      </c>
      <c r="J7" s="13">
        <v>0.8</v>
      </c>
      <c r="K7" s="7" t="s">
        <v>41</v>
      </c>
      <c r="L7" s="58" t="s">
        <v>308</v>
      </c>
    </row>
    <row r="8" spans="1:19" x14ac:dyDescent="0.2">
      <c r="A8" s="13" t="s">
        <v>610</v>
      </c>
      <c r="B8" s="54" t="s">
        <v>293</v>
      </c>
      <c r="C8" s="14">
        <v>42478</v>
      </c>
      <c r="D8" s="63" t="s">
        <v>383</v>
      </c>
      <c r="E8" s="60">
        <v>5</v>
      </c>
      <c r="F8" s="164">
        <v>2</v>
      </c>
      <c r="G8" s="169"/>
      <c r="H8" s="167" t="s">
        <v>46</v>
      </c>
      <c r="I8" s="7" t="s">
        <v>43</v>
      </c>
      <c r="J8" s="40">
        <v>1.5</v>
      </c>
      <c r="K8" s="7" t="s">
        <v>41</v>
      </c>
      <c r="L8" s="58" t="s">
        <v>311</v>
      </c>
    </row>
    <row r="9" spans="1:19" x14ac:dyDescent="0.2">
      <c r="A9" s="13" t="s">
        <v>611</v>
      </c>
      <c r="B9" s="13" t="s">
        <v>294</v>
      </c>
      <c r="C9" s="14">
        <v>42478</v>
      </c>
      <c r="D9" s="63" t="s">
        <v>383</v>
      </c>
      <c r="E9" s="60" t="s">
        <v>371</v>
      </c>
      <c r="F9" s="164">
        <v>1</v>
      </c>
      <c r="G9" s="169"/>
      <c r="H9" s="167" t="s">
        <v>46</v>
      </c>
      <c r="I9" s="7" t="s">
        <v>45</v>
      </c>
      <c r="J9" s="13">
        <v>1.2</v>
      </c>
      <c r="K9" s="7" t="s">
        <v>41</v>
      </c>
      <c r="L9" s="58"/>
    </row>
    <row r="10" spans="1:19" x14ac:dyDescent="0.2">
      <c r="A10" s="13" t="s">
        <v>303</v>
      </c>
      <c r="B10" s="54" t="s">
        <v>389</v>
      </c>
      <c r="C10" s="14">
        <v>42478</v>
      </c>
      <c r="D10" s="63" t="s">
        <v>383</v>
      </c>
      <c r="E10" s="60">
        <v>8</v>
      </c>
      <c r="F10" s="164">
        <v>2</v>
      </c>
      <c r="G10" s="169"/>
      <c r="H10" s="167" t="s">
        <v>40</v>
      </c>
      <c r="I10" s="7" t="s">
        <v>45</v>
      </c>
      <c r="J10" s="13">
        <v>0.6</v>
      </c>
      <c r="K10" s="7" t="s">
        <v>41</v>
      </c>
      <c r="L10" s="58"/>
    </row>
    <row r="11" spans="1:19" x14ac:dyDescent="0.2">
      <c r="A11" s="13" t="s">
        <v>612</v>
      </c>
      <c r="B11" s="13" t="s">
        <v>625</v>
      </c>
      <c r="C11" s="14">
        <v>42478</v>
      </c>
      <c r="D11" s="63" t="s">
        <v>383</v>
      </c>
      <c r="E11" s="60">
        <v>9</v>
      </c>
      <c r="F11" s="164">
        <v>2</v>
      </c>
      <c r="G11" s="170"/>
      <c r="H11" s="167" t="s">
        <v>40</v>
      </c>
      <c r="I11" s="7" t="s">
        <v>45</v>
      </c>
      <c r="J11" s="13">
        <v>0.6</v>
      </c>
      <c r="K11" s="7" t="s">
        <v>41</v>
      </c>
      <c r="L11" s="58" t="s">
        <v>388</v>
      </c>
    </row>
    <row r="12" spans="1:19" x14ac:dyDescent="0.2">
      <c r="A12" s="13" t="s">
        <v>613</v>
      </c>
      <c r="B12" s="13" t="s">
        <v>627</v>
      </c>
      <c r="C12" s="14">
        <v>42478</v>
      </c>
      <c r="D12" s="63" t="s">
        <v>383</v>
      </c>
      <c r="E12" s="60" t="s">
        <v>385</v>
      </c>
      <c r="F12" s="164">
        <v>3</v>
      </c>
      <c r="G12" s="169"/>
      <c r="H12" s="167" t="s">
        <v>44</v>
      </c>
      <c r="I12" s="7" t="s">
        <v>45</v>
      </c>
      <c r="J12" s="13">
        <v>0.8</v>
      </c>
      <c r="K12" s="7" t="s">
        <v>41</v>
      </c>
      <c r="L12" s="58"/>
    </row>
    <row r="13" spans="1:19" x14ac:dyDescent="0.2">
      <c r="A13" s="13" t="s">
        <v>614</v>
      </c>
      <c r="B13" s="13" t="s">
        <v>305</v>
      </c>
      <c r="C13" s="14">
        <v>42478</v>
      </c>
      <c r="D13" s="63" t="s">
        <v>383</v>
      </c>
      <c r="E13" s="60" t="s">
        <v>366</v>
      </c>
      <c r="F13" s="164">
        <v>4</v>
      </c>
      <c r="G13" s="169"/>
      <c r="H13" s="167" t="s">
        <v>44</v>
      </c>
      <c r="I13" s="7" t="s">
        <v>45</v>
      </c>
      <c r="J13" s="13">
        <v>0.8</v>
      </c>
      <c r="K13" s="7" t="s">
        <v>41</v>
      </c>
      <c r="L13" s="58"/>
    </row>
    <row r="14" spans="1:19" x14ac:dyDescent="0.2">
      <c r="A14" s="13" t="s">
        <v>615</v>
      </c>
      <c r="B14" s="13" t="s">
        <v>626</v>
      </c>
      <c r="C14" s="14">
        <v>42478</v>
      </c>
      <c r="D14" s="63" t="s">
        <v>383</v>
      </c>
      <c r="E14" s="60" t="s">
        <v>572</v>
      </c>
      <c r="F14" s="165">
        <v>1.5</v>
      </c>
      <c r="G14" s="169"/>
      <c r="H14" s="167" t="s">
        <v>42</v>
      </c>
      <c r="I14" s="7" t="s">
        <v>43</v>
      </c>
      <c r="J14" s="13">
        <v>1</v>
      </c>
      <c r="K14" s="7" t="s">
        <v>41</v>
      </c>
      <c r="L14" s="58"/>
    </row>
    <row r="15" spans="1:19" x14ac:dyDescent="0.2">
      <c r="A15" s="13" t="s">
        <v>286</v>
      </c>
      <c r="B15" s="54" t="s">
        <v>285</v>
      </c>
      <c r="C15" s="41">
        <v>42492</v>
      </c>
      <c r="D15" s="63" t="s">
        <v>322</v>
      </c>
      <c r="E15" s="60">
        <v>5</v>
      </c>
      <c r="F15" s="164">
        <v>2</v>
      </c>
      <c r="G15" s="169"/>
      <c r="H15" s="167" t="s">
        <v>46</v>
      </c>
      <c r="I15" s="7" t="s">
        <v>43</v>
      </c>
      <c r="J15" s="13">
        <v>1.5</v>
      </c>
      <c r="K15" s="7" t="s">
        <v>41</v>
      </c>
      <c r="L15" s="58" t="s">
        <v>310</v>
      </c>
    </row>
    <row r="16" spans="1:19" x14ac:dyDescent="0.2">
      <c r="A16" s="13" t="s">
        <v>612</v>
      </c>
      <c r="B16" s="13" t="s">
        <v>625</v>
      </c>
      <c r="C16" s="14">
        <v>42492</v>
      </c>
      <c r="D16" s="63" t="s">
        <v>322</v>
      </c>
      <c r="E16" s="60">
        <v>4</v>
      </c>
      <c r="F16" s="164">
        <v>2</v>
      </c>
      <c r="G16" s="169"/>
      <c r="H16" s="167" t="s">
        <v>40</v>
      </c>
      <c r="I16" s="7" t="s">
        <v>45</v>
      </c>
      <c r="J16" s="13">
        <v>0.6</v>
      </c>
      <c r="K16" s="7" t="s">
        <v>41</v>
      </c>
      <c r="L16" s="58" t="s">
        <v>388</v>
      </c>
    </row>
    <row r="17" spans="1:12" x14ac:dyDescent="0.2">
      <c r="A17" s="13" t="s">
        <v>613</v>
      </c>
      <c r="B17" s="13" t="s">
        <v>624</v>
      </c>
      <c r="C17" s="14">
        <v>42492</v>
      </c>
      <c r="D17" s="63" t="s">
        <v>322</v>
      </c>
      <c r="E17" s="60">
        <v>6</v>
      </c>
      <c r="F17" s="164">
        <v>2</v>
      </c>
      <c r="G17" s="169"/>
      <c r="H17" s="167" t="s">
        <v>44</v>
      </c>
      <c r="I17" s="7" t="s">
        <v>45</v>
      </c>
      <c r="J17" s="13">
        <v>0.8</v>
      </c>
      <c r="K17" s="7" t="s">
        <v>41</v>
      </c>
      <c r="L17" s="58"/>
    </row>
    <row r="18" spans="1:12" x14ac:dyDescent="0.2">
      <c r="A18" s="13" t="s">
        <v>615</v>
      </c>
      <c r="B18" s="13" t="s">
        <v>621</v>
      </c>
      <c r="C18" s="14">
        <v>42492</v>
      </c>
      <c r="D18" s="63" t="s">
        <v>322</v>
      </c>
      <c r="E18" s="60">
        <v>7</v>
      </c>
      <c r="F18" s="164">
        <v>2</v>
      </c>
      <c r="G18" s="169"/>
      <c r="H18" s="167" t="s">
        <v>42</v>
      </c>
      <c r="I18" s="7" t="s">
        <v>43</v>
      </c>
      <c r="J18" s="13">
        <v>1</v>
      </c>
      <c r="K18" s="7" t="s">
        <v>41</v>
      </c>
      <c r="L18" s="58"/>
    </row>
    <row r="19" spans="1:12" x14ac:dyDescent="0.2">
      <c r="A19" s="13" t="s">
        <v>616</v>
      </c>
      <c r="B19" s="13" t="s">
        <v>296</v>
      </c>
      <c r="C19" s="14">
        <v>42496</v>
      </c>
      <c r="D19" s="268" t="s">
        <v>666</v>
      </c>
      <c r="E19" s="60" t="s">
        <v>375</v>
      </c>
      <c r="F19" s="164">
        <v>7</v>
      </c>
      <c r="G19" s="170"/>
      <c r="H19" s="167" t="s">
        <v>47</v>
      </c>
      <c r="I19" s="7" t="s">
        <v>48</v>
      </c>
      <c r="J19" s="13">
        <v>3.9</v>
      </c>
      <c r="K19" s="7" t="s">
        <v>58</v>
      </c>
      <c r="L19" s="58" t="s">
        <v>312</v>
      </c>
    </row>
    <row r="20" spans="1:12" x14ac:dyDescent="0.2">
      <c r="A20" s="13" t="s">
        <v>611</v>
      </c>
      <c r="B20" s="13" t="s">
        <v>294</v>
      </c>
      <c r="C20" s="14">
        <v>42499</v>
      </c>
      <c r="D20" s="63" t="s">
        <v>323</v>
      </c>
      <c r="E20" s="60" t="s">
        <v>371</v>
      </c>
      <c r="F20" s="164">
        <v>1</v>
      </c>
      <c r="G20" s="170"/>
      <c r="H20" s="167" t="s">
        <v>46</v>
      </c>
      <c r="I20" s="7" t="s">
        <v>45</v>
      </c>
      <c r="J20" s="13">
        <v>1.2</v>
      </c>
      <c r="K20" s="7" t="s">
        <v>41</v>
      </c>
      <c r="L20" s="58"/>
    </row>
    <row r="21" spans="1:12" x14ac:dyDescent="0.2">
      <c r="A21" s="13" t="s">
        <v>617</v>
      </c>
      <c r="B21" s="13" t="s">
        <v>13</v>
      </c>
      <c r="C21" s="17">
        <v>42499</v>
      </c>
      <c r="D21" s="63" t="s">
        <v>323</v>
      </c>
      <c r="E21" s="60" t="s">
        <v>372</v>
      </c>
      <c r="F21" s="164">
        <v>1</v>
      </c>
      <c r="G21" s="169"/>
      <c r="H21" s="167" t="s">
        <v>40</v>
      </c>
      <c r="I21" s="7" t="s">
        <v>313</v>
      </c>
      <c r="J21" s="13">
        <v>0.8</v>
      </c>
      <c r="K21" s="7" t="s">
        <v>41</v>
      </c>
      <c r="L21" s="58"/>
    </row>
    <row r="22" spans="1:12" x14ac:dyDescent="0.2">
      <c r="A22" s="13" t="s">
        <v>618</v>
      </c>
      <c r="B22" s="13" t="s">
        <v>299</v>
      </c>
      <c r="C22" s="14">
        <v>42506</v>
      </c>
      <c r="D22" s="63" t="s">
        <v>323</v>
      </c>
      <c r="E22" s="60" t="s">
        <v>364</v>
      </c>
      <c r="F22" s="164">
        <v>7</v>
      </c>
      <c r="G22" s="169"/>
      <c r="H22" s="167" t="s">
        <v>47</v>
      </c>
      <c r="I22" s="7" t="s">
        <v>48</v>
      </c>
      <c r="J22" s="13">
        <v>3.9</v>
      </c>
      <c r="K22" s="7" t="s">
        <v>58</v>
      </c>
      <c r="L22" s="58" t="s">
        <v>312</v>
      </c>
    </row>
    <row r="23" spans="1:12" x14ac:dyDescent="0.2">
      <c r="A23" s="13" t="s">
        <v>279</v>
      </c>
      <c r="B23" s="54" t="s">
        <v>280</v>
      </c>
      <c r="C23" s="14">
        <v>42508</v>
      </c>
      <c r="D23" s="63" t="s">
        <v>323</v>
      </c>
      <c r="E23" s="60" t="s">
        <v>320</v>
      </c>
      <c r="F23" s="164">
        <v>4</v>
      </c>
      <c r="G23" s="169"/>
      <c r="H23" s="167" t="s">
        <v>49</v>
      </c>
      <c r="I23" s="7" t="s">
        <v>43</v>
      </c>
      <c r="J23" s="13">
        <v>2</v>
      </c>
      <c r="K23" s="53" t="s">
        <v>50</v>
      </c>
      <c r="L23" s="58"/>
    </row>
    <row r="24" spans="1:12" x14ac:dyDescent="0.2">
      <c r="A24" s="13" t="s">
        <v>276</v>
      </c>
      <c r="B24" s="54" t="s">
        <v>277</v>
      </c>
      <c r="C24" s="14">
        <v>42513</v>
      </c>
      <c r="D24" s="63" t="s">
        <v>321</v>
      </c>
      <c r="E24" s="60" t="s">
        <v>320</v>
      </c>
      <c r="F24" s="164">
        <v>4</v>
      </c>
      <c r="G24" s="169"/>
      <c r="H24" s="167" t="s">
        <v>49</v>
      </c>
      <c r="I24" s="7" t="s">
        <v>43</v>
      </c>
      <c r="J24" s="13">
        <v>2</v>
      </c>
      <c r="K24" s="53" t="s">
        <v>50</v>
      </c>
      <c r="L24" s="58"/>
    </row>
    <row r="25" spans="1:12" x14ac:dyDescent="0.2">
      <c r="A25" s="13" t="s">
        <v>619</v>
      </c>
      <c r="B25" s="13" t="s">
        <v>300</v>
      </c>
      <c r="C25" s="14">
        <v>42517</v>
      </c>
      <c r="D25" s="63" t="s">
        <v>323</v>
      </c>
      <c r="E25" s="60" t="s">
        <v>374</v>
      </c>
      <c r="F25" s="164">
        <v>7</v>
      </c>
      <c r="G25" s="169"/>
      <c r="H25" s="167" t="s">
        <v>47</v>
      </c>
      <c r="I25" s="7" t="s">
        <v>48</v>
      </c>
      <c r="J25" s="13">
        <v>3.9</v>
      </c>
      <c r="K25" s="7" t="s">
        <v>58</v>
      </c>
      <c r="L25" s="58" t="s">
        <v>312</v>
      </c>
    </row>
    <row r="26" spans="1:12" x14ac:dyDescent="0.2">
      <c r="A26" s="13" t="s">
        <v>278</v>
      </c>
      <c r="B26" s="54" t="s">
        <v>95</v>
      </c>
      <c r="C26" s="14">
        <v>42522</v>
      </c>
      <c r="D26" s="63" t="s">
        <v>322</v>
      </c>
      <c r="E26" s="60" t="s">
        <v>320</v>
      </c>
      <c r="F26" s="164">
        <v>4</v>
      </c>
      <c r="G26" s="169"/>
      <c r="H26" s="167" t="s">
        <v>49</v>
      </c>
      <c r="I26" s="7" t="s">
        <v>43</v>
      </c>
      <c r="J26" s="13">
        <v>2</v>
      </c>
      <c r="K26" s="53" t="s">
        <v>50</v>
      </c>
      <c r="L26" s="58"/>
    </row>
    <row r="27" spans="1:12" x14ac:dyDescent="0.2">
      <c r="A27" s="13" t="s">
        <v>611</v>
      </c>
      <c r="B27" s="13" t="s">
        <v>295</v>
      </c>
      <c r="C27" s="17">
        <v>42522</v>
      </c>
      <c r="D27" s="63" t="s">
        <v>319</v>
      </c>
      <c r="E27" s="60" t="s">
        <v>368</v>
      </c>
      <c r="F27" s="164">
        <v>1</v>
      </c>
      <c r="G27" s="169"/>
      <c r="H27" s="167" t="s">
        <v>46</v>
      </c>
      <c r="I27" s="7" t="s">
        <v>45</v>
      </c>
      <c r="J27" s="13">
        <v>1.2</v>
      </c>
      <c r="K27" s="7" t="s">
        <v>41</v>
      </c>
      <c r="L27" s="58"/>
    </row>
    <row r="28" spans="1:12" x14ac:dyDescent="0.2">
      <c r="A28" s="13" t="s">
        <v>620</v>
      </c>
      <c r="B28" s="13" t="s">
        <v>298</v>
      </c>
      <c r="C28" s="14">
        <v>42522</v>
      </c>
      <c r="D28" s="63" t="s">
        <v>319</v>
      </c>
      <c r="E28" s="60" t="s">
        <v>378</v>
      </c>
      <c r="F28" s="164">
        <v>6</v>
      </c>
      <c r="G28" s="169"/>
      <c r="H28" s="167" t="s">
        <v>47</v>
      </c>
      <c r="I28" s="7" t="s">
        <v>48</v>
      </c>
      <c r="J28" s="13">
        <v>3.9</v>
      </c>
      <c r="K28" s="7" t="s">
        <v>58</v>
      </c>
      <c r="L28" s="58" t="s">
        <v>312</v>
      </c>
    </row>
    <row r="29" spans="1:12" x14ac:dyDescent="0.2">
      <c r="A29" s="13" t="s">
        <v>617</v>
      </c>
      <c r="B29" s="13" t="s">
        <v>13</v>
      </c>
      <c r="C29" s="14">
        <v>42522</v>
      </c>
      <c r="D29" s="63" t="s">
        <v>319</v>
      </c>
      <c r="E29" s="60" t="s">
        <v>367</v>
      </c>
      <c r="F29" s="164">
        <v>1</v>
      </c>
      <c r="G29" s="169"/>
      <c r="H29" s="167" t="s">
        <v>40</v>
      </c>
      <c r="I29" s="7" t="s">
        <v>313</v>
      </c>
      <c r="J29" s="13">
        <v>0.8</v>
      </c>
      <c r="K29" s="7" t="s">
        <v>41</v>
      </c>
      <c r="L29" s="58"/>
    </row>
    <row r="30" spans="1:12" x14ac:dyDescent="0.2">
      <c r="A30" s="13" t="s">
        <v>616</v>
      </c>
      <c r="B30" s="13" t="s">
        <v>297</v>
      </c>
      <c r="C30" s="14">
        <v>42524</v>
      </c>
      <c r="D30" s="268" t="s">
        <v>666</v>
      </c>
      <c r="E30" s="60" t="s">
        <v>376</v>
      </c>
      <c r="F30" s="164">
        <v>7</v>
      </c>
      <c r="G30" s="169"/>
      <c r="H30" s="167" t="s">
        <v>47</v>
      </c>
      <c r="I30" s="7" t="s">
        <v>48</v>
      </c>
      <c r="J30" s="13">
        <v>3.9</v>
      </c>
      <c r="K30" s="7" t="s">
        <v>58</v>
      </c>
      <c r="L30" s="58" t="s">
        <v>312</v>
      </c>
    </row>
    <row r="31" spans="1:12" x14ac:dyDescent="0.2">
      <c r="A31" s="13" t="s">
        <v>274</v>
      </c>
      <c r="B31" s="54" t="s">
        <v>275</v>
      </c>
      <c r="C31" s="14">
        <v>42529</v>
      </c>
      <c r="D31" s="63" t="s">
        <v>319</v>
      </c>
      <c r="E31" s="60" t="s">
        <v>320</v>
      </c>
      <c r="F31" s="164">
        <v>4</v>
      </c>
      <c r="G31" s="169"/>
      <c r="H31" s="167" t="s">
        <v>49</v>
      </c>
      <c r="I31" s="7" t="s">
        <v>43</v>
      </c>
      <c r="J31" s="7">
        <v>3</v>
      </c>
      <c r="K31" s="53" t="s">
        <v>58</v>
      </c>
      <c r="L31" s="58"/>
    </row>
    <row r="32" spans="1:12" x14ac:dyDescent="0.2">
      <c r="A32" s="13" t="s">
        <v>616</v>
      </c>
      <c r="B32" s="13" t="s">
        <v>496</v>
      </c>
      <c r="C32" s="14">
        <v>42543</v>
      </c>
      <c r="D32" s="268" t="s">
        <v>666</v>
      </c>
      <c r="E32" s="60" t="s">
        <v>377</v>
      </c>
      <c r="F32" s="164">
        <v>6</v>
      </c>
      <c r="G32" s="169"/>
      <c r="H32" s="167" t="s">
        <v>47</v>
      </c>
      <c r="I32" s="53" t="s">
        <v>48</v>
      </c>
      <c r="J32" s="13">
        <v>3.9</v>
      </c>
      <c r="K32" s="7" t="s">
        <v>58</v>
      </c>
      <c r="L32" s="58" t="s">
        <v>312</v>
      </c>
    </row>
    <row r="33" spans="1:12" x14ac:dyDescent="0.2">
      <c r="A33" s="13" t="s">
        <v>279</v>
      </c>
      <c r="B33" s="54" t="s">
        <v>281</v>
      </c>
      <c r="C33" s="14">
        <v>42545</v>
      </c>
      <c r="D33" s="63" t="s">
        <v>324</v>
      </c>
      <c r="E33" s="60" t="s">
        <v>320</v>
      </c>
      <c r="F33" s="164">
        <v>4</v>
      </c>
      <c r="G33" s="169"/>
      <c r="H33" s="167" t="s">
        <v>49</v>
      </c>
      <c r="I33" s="7" t="s">
        <v>43</v>
      </c>
      <c r="J33" s="13">
        <v>2</v>
      </c>
      <c r="K33" s="53" t="s">
        <v>50</v>
      </c>
      <c r="L33" s="58"/>
    </row>
    <row r="34" spans="1:12" x14ac:dyDescent="0.2">
      <c r="A34" s="13" t="s">
        <v>611</v>
      </c>
      <c r="B34" s="13" t="s">
        <v>294</v>
      </c>
      <c r="C34" s="14">
        <v>42552</v>
      </c>
      <c r="D34" s="63" t="s">
        <v>369</v>
      </c>
      <c r="E34" s="60" t="s">
        <v>370</v>
      </c>
      <c r="F34" s="164">
        <v>1</v>
      </c>
      <c r="G34" s="169"/>
      <c r="H34" s="167" t="s">
        <v>46</v>
      </c>
      <c r="I34" s="7" t="s">
        <v>45</v>
      </c>
      <c r="J34" s="13">
        <v>1.2</v>
      </c>
      <c r="K34" s="7" t="s">
        <v>41</v>
      </c>
      <c r="L34" s="58"/>
    </row>
    <row r="35" spans="1:12" x14ac:dyDescent="0.2">
      <c r="A35" s="13" t="s">
        <v>617</v>
      </c>
      <c r="B35" s="13" t="s">
        <v>13</v>
      </c>
      <c r="C35" s="16">
        <v>42552</v>
      </c>
      <c r="D35" s="63" t="s">
        <v>369</v>
      </c>
      <c r="E35" s="60" t="s">
        <v>373</v>
      </c>
      <c r="F35" s="164">
        <v>1</v>
      </c>
      <c r="G35" s="169"/>
      <c r="H35" s="167" t="s">
        <v>40</v>
      </c>
      <c r="I35" s="7" t="s">
        <v>313</v>
      </c>
      <c r="J35" s="13">
        <v>0.8</v>
      </c>
      <c r="K35" s="7" t="s">
        <v>41</v>
      </c>
      <c r="L35" s="58"/>
    </row>
    <row r="36" spans="1:12" x14ac:dyDescent="0.2">
      <c r="A36" s="13" t="s">
        <v>279</v>
      </c>
      <c r="B36" s="54" t="s">
        <v>282</v>
      </c>
      <c r="C36" s="14">
        <v>42564</v>
      </c>
      <c r="D36" s="63" t="s">
        <v>325</v>
      </c>
      <c r="E36" s="60"/>
      <c r="F36" s="164">
        <v>4</v>
      </c>
      <c r="G36" s="169"/>
      <c r="H36" s="167" t="s">
        <v>49</v>
      </c>
      <c r="I36" s="7" t="s">
        <v>43</v>
      </c>
      <c r="J36" s="13">
        <v>2</v>
      </c>
      <c r="K36" s="53" t="s">
        <v>50</v>
      </c>
      <c r="L36" s="58"/>
    </row>
    <row r="37" spans="1:12" x14ac:dyDescent="0.2">
      <c r="A37" s="13" t="s">
        <v>283</v>
      </c>
      <c r="B37" s="54" t="s">
        <v>284</v>
      </c>
      <c r="C37" s="41">
        <v>42564</v>
      </c>
      <c r="D37" s="63" t="s">
        <v>325</v>
      </c>
      <c r="E37" s="60"/>
      <c r="F37" s="164">
        <v>2</v>
      </c>
      <c r="G37" s="169"/>
      <c r="H37" s="167" t="s">
        <v>46</v>
      </c>
      <c r="I37" s="7" t="s">
        <v>43</v>
      </c>
      <c r="J37" s="13">
        <v>1.5</v>
      </c>
      <c r="K37" s="53" t="s">
        <v>41</v>
      </c>
      <c r="L37" s="58" t="s">
        <v>310</v>
      </c>
    </row>
    <row r="38" spans="1:12" x14ac:dyDescent="0.2">
      <c r="A38" s="13" t="s">
        <v>283</v>
      </c>
      <c r="B38" s="54" t="s">
        <v>53</v>
      </c>
      <c r="C38" s="41">
        <v>42564</v>
      </c>
      <c r="D38" s="63" t="s">
        <v>325</v>
      </c>
      <c r="E38" s="60"/>
      <c r="F38" s="164">
        <v>2</v>
      </c>
      <c r="G38" s="170"/>
      <c r="H38" s="167" t="s">
        <v>46</v>
      </c>
      <c r="I38" s="7" t="s">
        <v>43</v>
      </c>
      <c r="J38" s="13">
        <v>1.5</v>
      </c>
      <c r="K38" s="7" t="s">
        <v>41</v>
      </c>
      <c r="L38" s="58" t="s">
        <v>310</v>
      </c>
    </row>
    <row r="39" spans="1:12" x14ac:dyDescent="0.2">
      <c r="A39" s="13" t="s">
        <v>289</v>
      </c>
      <c r="B39" s="54" t="s">
        <v>292</v>
      </c>
      <c r="C39" s="14">
        <v>42576</v>
      </c>
      <c r="D39" s="63" t="s">
        <v>325</v>
      </c>
      <c r="E39" s="60">
        <v>3</v>
      </c>
      <c r="F39" s="164">
        <v>2</v>
      </c>
      <c r="G39" s="170"/>
      <c r="H39" s="167" t="s">
        <v>44</v>
      </c>
      <c r="I39" s="7" t="s">
        <v>45</v>
      </c>
      <c r="J39" s="13">
        <v>0.8</v>
      </c>
      <c r="K39" s="7" t="s">
        <v>41</v>
      </c>
      <c r="L39" s="58" t="s">
        <v>308</v>
      </c>
    </row>
    <row r="40" spans="1:12" x14ac:dyDescent="0.2">
      <c r="A40" s="13" t="s">
        <v>289</v>
      </c>
      <c r="B40" s="54" t="s">
        <v>288</v>
      </c>
      <c r="C40" s="14">
        <v>42576</v>
      </c>
      <c r="D40" s="63" t="s">
        <v>325</v>
      </c>
      <c r="E40" s="60" t="s">
        <v>365</v>
      </c>
      <c r="F40" s="164">
        <v>4</v>
      </c>
      <c r="G40" s="169"/>
      <c r="H40" s="167" t="s">
        <v>44</v>
      </c>
      <c r="I40" s="7" t="s">
        <v>45</v>
      </c>
      <c r="J40" s="13">
        <v>0.8</v>
      </c>
      <c r="K40" s="7" t="s">
        <v>41</v>
      </c>
      <c r="L40" s="58" t="s">
        <v>308</v>
      </c>
    </row>
    <row r="41" spans="1:12" s="57" customFormat="1" x14ac:dyDescent="0.2">
      <c r="A41" s="13" t="s">
        <v>289</v>
      </c>
      <c r="B41" s="54" t="s">
        <v>291</v>
      </c>
      <c r="C41" s="14">
        <v>42576</v>
      </c>
      <c r="D41" s="63" t="s">
        <v>325</v>
      </c>
      <c r="E41" s="60" t="s">
        <v>366</v>
      </c>
      <c r="F41" s="164">
        <v>4</v>
      </c>
      <c r="G41" s="169"/>
      <c r="H41" s="167" t="s">
        <v>44</v>
      </c>
      <c r="I41" s="7" t="s">
        <v>45</v>
      </c>
      <c r="J41" s="13">
        <v>0.8</v>
      </c>
      <c r="K41" s="7" t="s">
        <v>41</v>
      </c>
      <c r="L41" s="58" t="s">
        <v>308</v>
      </c>
    </row>
    <row r="42" spans="1:12" x14ac:dyDescent="0.2">
      <c r="A42" s="54" t="s">
        <v>609</v>
      </c>
      <c r="B42" s="54" t="s">
        <v>273</v>
      </c>
      <c r="C42" s="14">
        <v>42583</v>
      </c>
      <c r="D42" s="268" t="s">
        <v>584</v>
      </c>
      <c r="E42" s="60">
        <v>7</v>
      </c>
      <c r="F42" s="164">
        <v>2</v>
      </c>
      <c r="G42" s="169"/>
      <c r="H42" s="167" t="s">
        <v>40</v>
      </c>
      <c r="I42" s="7" t="s">
        <v>45</v>
      </c>
      <c r="J42" s="13">
        <v>0.6</v>
      </c>
      <c r="K42" s="7" t="s">
        <v>41</v>
      </c>
      <c r="L42" s="58"/>
    </row>
    <row r="43" spans="1:12" x14ac:dyDescent="0.2">
      <c r="A43" s="13" t="s">
        <v>610</v>
      </c>
      <c r="B43" s="54" t="s">
        <v>293</v>
      </c>
      <c r="C43" s="14">
        <v>42583</v>
      </c>
      <c r="D43" s="268" t="s">
        <v>584</v>
      </c>
      <c r="E43" s="60" t="s">
        <v>367</v>
      </c>
      <c r="F43" s="164">
        <v>1</v>
      </c>
      <c r="G43" s="169"/>
      <c r="H43" s="167" t="s">
        <v>46</v>
      </c>
      <c r="I43" s="7" t="s">
        <v>43</v>
      </c>
      <c r="J43" s="40">
        <v>1.5</v>
      </c>
      <c r="K43" s="7" t="s">
        <v>41</v>
      </c>
      <c r="L43" s="58" t="s">
        <v>311</v>
      </c>
    </row>
    <row r="44" spans="1:12" x14ac:dyDescent="0.2">
      <c r="A44" s="13" t="s">
        <v>612</v>
      </c>
      <c r="B44" s="13" t="s">
        <v>625</v>
      </c>
      <c r="C44" s="14">
        <v>42583</v>
      </c>
      <c r="D44" s="268" t="s">
        <v>584</v>
      </c>
      <c r="E44" s="60">
        <v>2</v>
      </c>
      <c r="F44" s="164">
        <v>2</v>
      </c>
      <c r="G44" s="170"/>
      <c r="H44" s="167" t="s">
        <v>40</v>
      </c>
      <c r="I44" s="7" t="s">
        <v>45</v>
      </c>
      <c r="J44" s="13">
        <v>0.6</v>
      </c>
      <c r="K44" s="7" t="s">
        <v>41</v>
      </c>
      <c r="L44" s="58" t="s">
        <v>388</v>
      </c>
    </row>
    <row r="45" spans="1:12" x14ac:dyDescent="0.2">
      <c r="A45" s="13" t="s">
        <v>613</v>
      </c>
      <c r="B45" s="13" t="s">
        <v>624</v>
      </c>
      <c r="C45" s="14">
        <v>42583</v>
      </c>
      <c r="D45" s="268" t="s">
        <v>584</v>
      </c>
      <c r="E45" s="60">
        <v>8</v>
      </c>
      <c r="F45" s="164">
        <v>2</v>
      </c>
      <c r="G45" s="169"/>
      <c r="H45" s="167" t="s">
        <v>44</v>
      </c>
      <c r="I45" s="7" t="s">
        <v>45</v>
      </c>
      <c r="J45" s="13">
        <v>0.8</v>
      </c>
      <c r="K45" s="7" t="s">
        <v>41</v>
      </c>
      <c r="L45" s="58"/>
    </row>
    <row r="46" spans="1:12" x14ac:dyDescent="0.2">
      <c r="A46" s="13" t="s">
        <v>613</v>
      </c>
      <c r="B46" s="13" t="s">
        <v>623</v>
      </c>
      <c r="C46" s="14">
        <v>42583</v>
      </c>
      <c r="D46" s="268" t="s">
        <v>584</v>
      </c>
      <c r="E46" s="60" t="s">
        <v>384</v>
      </c>
      <c r="F46" s="164">
        <v>1</v>
      </c>
      <c r="G46" s="169"/>
      <c r="H46" s="167" t="s">
        <v>44</v>
      </c>
      <c r="I46" s="7" t="s">
        <v>45</v>
      </c>
      <c r="J46" s="13">
        <v>0.8</v>
      </c>
      <c r="K46" s="7" t="s">
        <v>41</v>
      </c>
      <c r="L46" s="58"/>
    </row>
    <row r="47" spans="1:12" x14ac:dyDescent="0.2">
      <c r="A47" s="13" t="s">
        <v>614</v>
      </c>
      <c r="B47" s="13" t="s">
        <v>306</v>
      </c>
      <c r="C47" s="14">
        <v>42583</v>
      </c>
      <c r="D47" s="268" t="s">
        <v>584</v>
      </c>
      <c r="E47" s="60" t="s">
        <v>368</v>
      </c>
      <c r="F47" s="164">
        <v>1</v>
      </c>
      <c r="G47" s="169"/>
      <c r="H47" s="167" t="s">
        <v>44</v>
      </c>
      <c r="I47" s="7" t="s">
        <v>45</v>
      </c>
      <c r="J47" s="13">
        <v>0.8</v>
      </c>
      <c r="K47" s="7" t="s">
        <v>41</v>
      </c>
      <c r="L47" s="58"/>
    </row>
    <row r="48" spans="1:12" x14ac:dyDescent="0.2">
      <c r="A48" s="13" t="s">
        <v>615</v>
      </c>
      <c r="B48" s="13" t="s">
        <v>621</v>
      </c>
      <c r="C48" s="14">
        <v>42583</v>
      </c>
      <c r="D48" s="268" t="s">
        <v>584</v>
      </c>
      <c r="E48" s="60">
        <v>6</v>
      </c>
      <c r="F48" s="164">
        <v>2</v>
      </c>
      <c r="G48" s="169"/>
      <c r="H48" s="167" t="s">
        <v>42</v>
      </c>
      <c r="I48" s="7" t="s">
        <v>43</v>
      </c>
      <c r="J48" s="13">
        <v>1</v>
      </c>
      <c r="K48" s="7" t="s">
        <v>41</v>
      </c>
      <c r="L48" s="58"/>
    </row>
    <row r="49" spans="1:12" x14ac:dyDescent="0.2">
      <c r="A49" s="13" t="s">
        <v>614</v>
      </c>
      <c r="B49" s="13" t="s">
        <v>306</v>
      </c>
      <c r="C49" s="14">
        <v>42597</v>
      </c>
      <c r="D49" s="63" t="s">
        <v>318</v>
      </c>
      <c r="E49" s="60" t="s">
        <v>386</v>
      </c>
      <c r="F49" s="164">
        <v>1</v>
      </c>
      <c r="G49" s="169"/>
      <c r="H49" s="167" t="s">
        <v>44</v>
      </c>
      <c r="I49" s="7" t="s">
        <v>45</v>
      </c>
      <c r="J49" s="13">
        <v>0.8</v>
      </c>
      <c r="K49" s="7" t="s">
        <v>41</v>
      </c>
      <c r="L49" s="58"/>
    </row>
    <row r="50" spans="1:12" x14ac:dyDescent="0.2">
      <c r="A50" s="13" t="s">
        <v>283</v>
      </c>
      <c r="B50" s="54" t="s">
        <v>285</v>
      </c>
      <c r="C50" s="41">
        <v>42597</v>
      </c>
      <c r="D50" s="268" t="s">
        <v>584</v>
      </c>
      <c r="E50" s="60">
        <v>4</v>
      </c>
      <c r="F50" s="164">
        <v>2</v>
      </c>
      <c r="G50" s="170"/>
      <c r="H50" s="167" t="s">
        <v>46</v>
      </c>
      <c r="I50" s="7" t="s">
        <v>43</v>
      </c>
      <c r="J50" s="13">
        <v>1.5</v>
      </c>
      <c r="K50" s="7" t="s">
        <v>41</v>
      </c>
      <c r="L50" s="58" t="s">
        <v>310</v>
      </c>
    </row>
    <row r="51" spans="1:12" x14ac:dyDescent="0.2">
      <c r="A51" s="13" t="s">
        <v>283</v>
      </c>
      <c r="B51" s="54" t="s">
        <v>284</v>
      </c>
      <c r="C51" s="41">
        <v>42597</v>
      </c>
      <c r="D51" s="268" t="s">
        <v>584</v>
      </c>
      <c r="E51" s="60">
        <v>3</v>
      </c>
      <c r="F51" s="164">
        <v>2</v>
      </c>
      <c r="G51" s="169"/>
      <c r="H51" s="167" t="s">
        <v>46</v>
      </c>
      <c r="I51" s="7" t="s">
        <v>43</v>
      </c>
      <c r="J51" s="13">
        <v>1.5</v>
      </c>
      <c r="K51" s="7" t="s">
        <v>41</v>
      </c>
      <c r="L51" s="58" t="s">
        <v>310</v>
      </c>
    </row>
    <row r="52" spans="1:12" x14ac:dyDescent="0.2">
      <c r="A52" s="54" t="s">
        <v>609</v>
      </c>
      <c r="B52" s="54" t="s">
        <v>273</v>
      </c>
      <c r="C52" s="14">
        <v>42618</v>
      </c>
      <c r="D52" s="63" t="s">
        <v>318</v>
      </c>
      <c r="E52" s="60">
        <v>3</v>
      </c>
      <c r="F52" s="164">
        <v>2</v>
      </c>
      <c r="G52" s="169"/>
      <c r="H52" s="167" t="s">
        <v>40</v>
      </c>
      <c r="I52" s="7" t="s">
        <v>45</v>
      </c>
      <c r="J52" s="13">
        <v>0.6</v>
      </c>
      <c r="K52" s="7" t="s">
        <v>41</v>
      </c>
      <c r="L52" s="58"/>
    </row>
    <row r="53" spans="1:12" x14ac:dyDescent="0.2">
      <c r="A53" s="13" t="s">
        <v>612</v>
      </c>
      <c r="B53" s="13" t="s">
        <v>622</v>
      </c>
      <c r="C53" s="14">
        <v>42618</v>
      </c>
      <c r="D53" s="65" t="s">
        <v>318</v>
      </c>
      <c r="E53" s="60">
        <v>6</v>
      </c>
      <c r="F53" s="164">
        <v>2</v>
      </c>
      <c r="G53" s="170"/>
      <c r="H53" s="168" t="s">
        <v>40</v>
      </c>
      <c r="I53" s="52" t="s">
        <v>45</v>
      </c>
      <c r="J53" s="13">
        <v>0.6</v>
      </c>
      <c r="K53" s="52" t="s">
        <v>41</v>
      </c>
      <c r="L53" s="58" t="s">
        <v>388</v>
      </c>
    </row>
    <row r="54" spans="1:12" x14ac:dyDescent="0.2">
      <c r="A54" s="13" t="s">
        <v>614</v>
      </c>
      <c r="B54" s="13" t="s">
        <v>307</v>
      </c>
      <c r="C54" s="14">
        <v>42618</v>
      </c>
      <c r="D54" s="63" t="s">
        <v>318</v>
      </c>
      <c r="E54" s="60" t="s">
        <v>368</v>
      </c>
      <c r="F54" s="164">
        <v>1</v>
      </c>
      <c r="G54" s="170"/>
      <c r="H54" s="167" t="s">
        <v>44</v>
      </c>
      <c r="I54" s="7" t="s">
        <v>45</v>
      </c>
      <c r="J54" s="13">
        <v>0.8</v>
      </c>
      <c r="K54" s="7" t="s">
        <v>41</v>
      </c>
      <c r="L54" s="58"/>
    </row>
    <row r="55" spans="1:12" x14ac:dyDescent="0.2">
      <c r="A55" s="13" t="s">
        <v>615</v>
      </c>
      <c r="B55" s="13" t="s">
        <v>621</v>
      </c>
      <c r="C55" s="14">
        <v>42618</v>
      </c>
      <c r="D55" s="63" t="s">
        <v>318</v>
      </c>
      <c r="E55" s="60" t="s">
        <v>387</v>
      </c>
      <c r="F55" s="164">
        <v>3</v>
      </c>
      <c r="G55" s="169"/>
      <c r="H55" s="167" t="s">
        <v>42</v>
      </c>
      <c r="I55" s="7" t="s">
        <v>43</v>
      </c>
      <c r="J55" s="13">
        <v>1</v>
      </c>
      <c r="K55" s="7" t="s">
        <v>41</v>
      </c>
      <c r="L55" s="58"/>
    </row>
    <row r="56" spans="1:12" ht="17" thickBot="1" x14ac:dyDescent="0.25">
      <c r="A56" s="54" t="s">
        <v>301</v>
      </c>
      <c r="B56" s="54" t="s">
        <v>302</v>
      </c>
      <c r="C56" s="14">
        <v>42644</v>
      </c>
      <c r="D56" s="63" t="s">
        <v>380</v>
      </c>
      <c r="E56" s="60"/>
      <c r="F56" s="164"/>
      <c r="G56" s="171"/>
      <c r="H56" s="167" t="s">
        <v>381</v>
      </c>
      <c r="I56" s="7" t="s">
        <v>381</v>
      </c>
      <c r="J56" s="13">
        <v>9</v>
      </c>
      <c r="K56" s="7" t="s">
        <v>58</v>
      </c>
      <c r="L56" s="58" t="s">
        <v>382</v>
      </c>
    </row>
    <row r="59" spans="1:12" x14ac:dyDescent="0.2">
      <c r="E59" s="61"/>
      <c r="F59" s="61"/>
    </row>
    <row r="60" spans="1:12" x14ac:dyDescent="0.2">
      <c r="E60" s="61"/>
      <c r="F60" s="61"/>
    </row>
    <row r="61" spans="1:12" x14ac:dyDescent="0.2">
      <c r="E61" s="61"/>
      <c r="F61" s="61"/>
    </row>
    <row r="62" spans="1:12" x14ac:dyDescent="0.2">
      <c r="E62" s="61"/>
      <c r="F62" s="61"/>
    </row>
    <row r="63" spans="1:12" x14ac:dyDescent="0.2">
      <c r="E63" s="61"/>
      <c r="F63" s="61"/>
    </row>
    <row r="64" spans="1:12" x14ac:dyDescent="0.2">
      <c r="E64" s="61"/>
      <c r="F64" s="61"/>
    </row>
    <row r="65" spans="5:6" x14ac:dyDescent="0.2">
      <c r="E65" s="61"/>
      <c r="F65" s="61"/>
    </row>
    <row r="66" spans="5:6" x14ac:dyDescent="0.2">
      <c r="E66" s="61"/>
      <c r="F66" s="61"/>
    </row>
    <row r="67" spans="5:6" x14ac:dyDescent="0.2">
      <c r="E67" s="61"/>
      <c r="F67" s="61"/>
    </row>
    <row r="68" spans="5:6" x14ac:dyDescent="0.2">
      <c r="E68" s="61"/>
      <c r="F68" s="61"/>
    </row>
    <row r="69" spans="5:6" x14ac:dyDescent="0.2">
      <c r="E69" s="61"/>
      <c r="F69" s="61"/>
    </row>
    <row r="70" spans="5:6" x14ac:dyDescent="0.2">
      <c r="E70" s="61"/>
      <c r="F70" s="61"/>
    </row>
    <row r="71" spans="5:6" x14ac:dyDescent="0.2">
      <c r="E71" s="61"/>
      <c r="F71" s="61"/>
    </row>
    <row r="72" spans="5:6" x14ac:dyDescent="0.2">
      <c r="E72" s="61"/>
      <c r="F72" s="61"/>
    </row>
    <row r="73" spans="5:6" x14ac:dyDescent="0.2">
      <c r="E73" s="61"/>
      <c r="F73" s="61"/>
    </row>
    <row r="74" spans="5:6" x14ac:dyDescent="0.2">
      <c r="E74" s="61"/>
      <c r="F74" s="61"/>
    </row>
    <row r="75" spans="5:6" x14ac:dyDescent="0.2">
      <c r="E75" s="61"/>
      <c r="F75" s="61"/>
    </row>
    <row r="76" spans="5:6" x14ac:dyDescent="0.2">
      <c r="E76" s="61"/>
      <c r="F76" s="61"/>
    </row>
    <row r="77" spans="5:6" x14ac:dyDescent="0.2">
      <c r="E77" s="61"/>
      <c r="F77" s="61"/>
    </row>
    <row r="78" spans="5:6" x14ac:dyDescent="0.2">
      <c r="E78" s="61"/>
      <c r="F78" s="61"/>
    </row>
    <row r="79" spans="5:6" x14ac:dyDescent="0.2">
      <c r="E79" s="61"/>
      <c r="F79" s="61"/>
    </row>
    <row r="80" spans="5:6" x14ac:dyDescent="0.2">
      <c r="E80" s="61"/>
      <c r="F80" s="61"/>
    </row>
    <row r="81" spans="5:6" x14ac:dyDescent="0.2">
      <c r="E81" s="61"/>
      <c r="F81" s="61"/>
    </row>
    <row r="82" spans="5:6" x14ac:dyDescent="0.2">
      <c r="E82" s="61"/>
      <c r="F82" s="61"/>
    </row>
    <row r="83" spans="5:6" x14ac:dyDescent="0.2">
      <c r="E83" s="61"/>
      <c r="F83" s="61"/>
    </row>
    <row r="84" spans="5:6" x14ac:dyDescent="0.2">
      <c r="E84" s="61"/>
      <c r="F84" s="61"/>
    </row>
    <row r="85" spans="5:6" x14ac:dyDescent="0.2">
      <c r="E85" s="61"/>
      <c r="F85" s="61"/>
    </row>
    <row r="86" spans="5:6" x14ac:dyDescent="0.2">
      <c r="E86" s="61"/>
      <c r="F86" s="61"/>
    </row>
    <row r="87" spans="5:6" x14ac:dyDescent="0.2">
      <c r="E87" s="61"/>
      <c r="F87" s="61"/>
    </row>
    <row r="88" spans="5:6" x14ac:dyDescent="0.2">
      <c r="E88" s="61"/>
      <c r="F88" s="61"/>
    </row>
    <row r="89" spans="5:6" x14ac:dyDescent="0.2">
      <c r="E89" s="61"/>
      <c r="F89" s="61"/>
    </row>
    <row r="90" spans="5:6" x14ac:dyDescent="0.2">
      <c r="E90" s="61"/>
      <c r="F90" s="61"/>
    </row>
    <row r="91" spans="5:6" x14ac:dyDescent="0.2">
      <c r="E91" s="61"/>
      <c r="F91" s="61"/>
    </row>
    <row r="92" spans="5:6" x14ac:dyDescent="0.2">
      <c r="E92" s="61"/>
      <c r="F92" s="61"/>
    </row>
    <row r="93" spans="5:6" x14ac:dyDescent="0.2">
      <c r="E93" s="61"/>
      <c r="F93" s="61"/>
    </row>
    <row r="94" spans="5:6" x14ac:dyDescent="0.2">
      <c r="E94" s="61"/>
      <c r="F94" s="61"/>
    </row>
    <row r="95" spans="5:6" x14ac:dyDescent="0.2">
      <c r="E95" s="61"/>
      <c r="F95" s="61"/>
    </row>
    <row r="96" spans="5:6" x14ac:dyDescent="0.2">
      <c r="E96" s="61"/>
      <c r="F96" s="61"/>
    </row>
    <row r="97" spans="5:6" x14ac:dyDescent="0.2">
      <c r="E97" s="61"/>
      <c r="F97" s="61"/>
    </row>
    <row r="98" spans="5:6" x14ac:dyDescent="0.2">
      <c r="E98" s="61"/>
      <c r="F98" s="61"/>
    </row>
    <row r="99" spans="5:6" x14ac:dyDescent="0.2">
      <c r="E99" s="61"/>
      <c r="F99" s="61"/>
    </row>
    <row r="100" spans="5:6" x14ac:dyDescent="0.2">
      <c r="E100" s="61"/>
      <c r="F100" s="61"/>
    </row>
    <row r="101" spans="5:6" x14ac:dyDescent="0.2">
      <c r="E101" s="61"/>
      <c r="F101" s="61"/>
    </row>
    <row r="102" spans="5:6" x14ac:dyDescent="0.2">
      <c r="E102" s="61"/>
      <c r="F102" s="61"/>
    </row>
    <row r="103" spans="5:6" x14ac:dyDescent="0.2">
      <c r="E103" s="61"/>
      <c r="F103" s="61"/>
    </row>
    <row r="104" spans="5:6" x14ac:dyDescent="0.2">
      <c r="E104" s="61"/>
      <c r="F104" s="61"/>
    </row>
    <row r="105" spans="5:6" x14ac:dyDescent="0.2">
      <c r="E105" s="61"/>
      <c r="F105" s="61"/>
    </row>
    <row r="106" spans="5:6" x14ac:dyDescent="0.2">
      <c r="E106" s="61"/>
      <c r="F106" s="61"/>
    </row>
    <row r="107" spans="5:6" x14ac:dyDescent="0.2">
      <c r="E107" s="61"/>
      <c r="F107" s="61"/>
    </row>
    <row r="108" spans="5:6" x14ac:dyDescent="0.2">
      <c r="E108" s="61"/>
      <c r="F108" s="61"/>
    </row>
    <row r="109" spans="5:6" x14ac:dyDescent="0.2">
      <c r="E109" s="61"/>
      <c r="F109" s="61"/>
    </row>
    <row r="110" spans="5:6" x14ac:dyDescent="0.2">
      <c r="E110" s="61"/>
      <c r="F110" s="61"/>
    </row>
    <row r="111" spans="5:6" x14ac:dyDescent="0.2">
      <c r="E111" s="61"/>
      <c r="F111" s="61"/>
    </row>
    <row r="112" spans="5:6" x14ac:dyDescent="0.2">
      <c r="E112" s="61"/>
      <c r="F112" s="61"/>
    </row>
    <row r="113" spans="5:6" x14ac:dyDescent="0.2">
      <c r="E113" s="61"/>
      <c r="F113" s="61"/>
    </row>
    <row r="114" spans="5:6" x14ac:dyDescent="0.2">
      <c r="E114" s="61"/>
      <c r="F114" s="61"/>
    </row>
    <row r="115" spans="5:6" x14ac:dyDescent="0.2">
      <c r="E115" s="61"/>
      <c r="F115" s="61"/>
    </row>
    <row r="116" spans="5:6" x14ac:dyDescent="0.2">
      <c r="E116" s="61"/>
      <c r="F116" s="61"/>
    </row>
    <row r="117" spans="5:6" x14ac:dyDescent="0.2">
      <c r="E117" s="61"/>
      <c r="F117" s="61"/>
    </row>
    <row r="118" spans="5:6" x14ac:dyDescent="0.2">
      <c r="E118" s="61"/>
      <c r="F118" s="61"/>
    </row>
    <row r="119" spans="5:6" x14ac:dyDescent="0.2">
      <c r="E119" s="61"/>
      <c r="F119" s="61"/>
    </row>
    <row r="120" spans="5:6" x14ac:dyDescent="0.2">
      <c r="E120" s="61"/>
      <c r="F120" s="61"/>
    </row>
    <row r="121" spans="5:6" x14ac:dyDescent="0.2">
      <c r="E121" s="61"/>
      <c r="F121" s="61"/>
    </row>
    <row r="122" spans="5:6" x14ac:dyDescent="0.2">
      <c r="E122" s="61"/>
      <c r="F122" s="61"/>
    </row>
    <row r="123" spans="5:6" x14ac:dyDescent="0.2">
      <c r="E123" s="61"/>
      <c r="F123" s="61"/>
    </row>
    <row r="124" spans="5:6" x14ac:dyDescent="0.2">
      <c r="E124" s="61"/>
      <c r="F124" s="61"/>
    </row>
    <row r="125" spans="5:6" x14ac:dyDescent="0.2">
      <c r="E125" s="61"/>
      <c r="F125" s="61"/>
    </row>
    <row r="126" spans="5:6" x14ac:dyDescent="0.2">
      <c r="E126" s="61"/>
      <c r="F126" s="61"/>
    </row>
  </sheetData>
  <autoFilter ref="A2:L2">
    <sortState ref="A3:L56">
      <sortCondition ref="C2:C56"/>
    </sortState>
  </autoFilter>
  <mergeCells count="1">
    <mergeCell ref="A1:L1"/>
  </mergeCells>
  <phoneticPr fontId="14" type="noConversion"/>
  <printOptions horizontalCentered="1" gridLines="1"/>
  <pageMargins left="0.25" right="0.25" top="0.75" bottom="0.75" header="0.3" footer="0.3"/>
  <pageSetup scale="60"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22"/>
  <sheetViews>
    <sheetView workbookViewId="0">
      <selection activeCell="B65" sqref="B65"/>
    </sheetView>
  </sheetViews>
  <sheetFormatPr baseColWidth="10" defaultColWidth="11.1640625" defaultRowHeight="16" x14ac:dyDescent="0.2"/>
  <cols>
    <col min="1" max="1" width="30.33203125" style="22" bestFit="1" customWidth="1"/>
    <col min="2" max="2" width="21.33203125" style="19" bestFit="1" customWidth="1"/>
    <col min="3" max="3" width="5.1640625" style="21" bestFit="1" customWidth="1"/>
    <col min="4" max="4" width="6.83203125" style="21" customWidth="1"/>
    <col min="5" max="5" width="6.6640625" style="20" customWidth="1"/>
    <col min="6" max="6" width="6" style="25" customWidth="1"/>
    <col min="7" max="7" width="5.5" style="25" customWidth="1"/>
    <col min="8" max="8" width="6.6640625" style="25" customWidth="1"/>
    <col min="9" max="9" width="13" style="23" customWidth="1"/>
    <col min="10" max="11" width="6" style="20" customWidth="1"/>
    <col min="12" max="12" width="7.83203125" style="20" customWidth="1"/>
    <col min="13" max="13" width="7.6640625" style="20" customWidth="1"/>
    <col min="14" max="14" width="15.33203125" style="20" customWidth="1"/>
    <col min="15" max="15" width="10" style="26" customWidth="1"/>
    <col min="16" max="16" width="6" style="21" customWidth="1"/>
    <col min="17" max="17" width="5.5" hidden="1" customWidth="1"/>
    <col min="18" max="18" width="7.6640625" customWidth="1"/>
    <col min="19" max="19" width="20" style="44" customWidth="1"/>
  </cols>
  <sheetData>
    <row r="1" spans="1:23" x14ac:dyDescent="0.2">
      <c r="A1" s="271" t="s">
        <v>329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23" ht="17" thickBot="1" x14ac:dyDescent="0.25">
      <c r="A2" s="273" t="s">
        <v>14</v>
      </c>
      <c r="B2" s="273"/>
    </row>
    <row r="3" spans="1:23" s="6" customFormat="1" ht="81" thickBot="1" x14ac:dyDescent="0.25">
      <c r="A3" s="66" t="s">
        <v>315</v>
      </c>
      <c r="B3" s="66" t="s">
        <v>31</v>
      </c>
      <c r="C3" s="142" t="s">
        <v>461</v>
      </c>
      <c r="D3" s="195" t="s">
        <v>1</v>
      </c>
      <c r="E3" s="115" t="s">
        <v>15</v>
      </c>
      <c r="F3" s="111" t="s">
        <v>16</v>
      </c>
      <c r="G3" s="120" t="s">
        <v>470</v>
      </c>
      <c r="H3" s="196" t="s">
        <v>469</v>
      </c>
      <c r="I3" s="126" t="s">
        <v>3</v>
      </c>
      <c r="J3" s="68" t="s">
        <v>18</v>
      </c>
      <c r="K3" s="114" t="s">
        <v>468</v>
      </c>
      <c r="L3" s="197" t="s">
        <v>471</v>
      </c>
      <c r="M3" s="115" t="s">
        <v>467</v>
      </c>
      <c r="N3" s="68" t="s">
        <v>21</v>
      </c>
      <c r="O3" s="112" t="s">
        <v>466</v>
      </c>
      <c r="P3" s="67" t="s">
        <v>464</v>
      </c>
      <c r="Q3" s="69" t="s">
        <v>23</v>
      </c>
      <c r="R3" s="69" t="s">
        <v>465</v>
      </c>
      <c r="S3" s="69" t="s">
        <v>39</v>
      </c>
    </row>
    <row r="4" spans="1:23" x14ac:dyDescent="0.2">
      <c r="A4" s="13" t="s">
        <v>160</v>
      </c>
      <c r="B4" s="13" t="s">
        <v>161</v>
      </c>
      <c r="C4" s="143">
        <v>42401</v>
      </c>
      <c r="D4" s="232">
        <v>42402</v>
      </c>
      <c r="E4" s="149"/>
      <c r="F4" s="107"/>
      <c r="G4" s="121"/>
      <c r="H4" s="233"/>
      <c r="I4" s="127"/>
      <c r="J4" s="13">
        <v>162</v>
      </c>
      <c r="K4" s="161">
        <v>8.5</v>
      </c>
      <c r="L4" s="234">
        <v>11.5</v>
      </c>
      <c r="M4" s="116">
        <f>K4*J4</f>
        <v>1377</v>
      </c>
      <c r="N4" s="33" t="s">
        <v>25</v>
      </c>
      <c r="O4" s="33">
        <v>1</v>
      </c>
      <c r="P4" s="17">
        <v>42475</v>
      </c>
      <c r="Q4" s="13">
        <v>9</v>
      </c>
      <c r="R4" s="8">
        <v>1200</v>
      </c>
      <c r="S4" s="105"/>
    </row>
    <row r="5" spans="1:23" x14ac:dyDescent="0.2">
      <c r="A5" s="13" t="s">
        <v>162</v>
      </c>
      <c r="B5" s="13" t="s">
        <v>163</v>
      </c>
      <c r="C5" s="143">
        <v>42401</v>
      </c>
      <c r="D5" s="153">
        <v>42401</v>
      </c>
      <c r="E5" s="149"/>
      <c r="F5" s="107"/>
      <c r="G5" s="121"/>
      <c r="H5" s="136"/>
      <c r="I5" s="127"/>
      <c r="J5" s="13">
        <v>162</v>
      </c>
      <c r="K5" s="161">
        <v>6</v>
      </c>
      <c r="L5" s="118">
        <v>6</v>
      </c>
      <c r="M5" s="116">
        <f>K5*J5</f>
        <v>972</v>
      </c>
      <c r="N5" s="33" t="s">
        <v>25</v>
      </c>
      <c r="O5" s="33">
        <v>1</v>
      </c>
      <c r="P5" s="17">
        <v>42475</v>
      </c>
      <c r="Q5" s="13">
        <v>9</v>
      </c>
      <c r="R5" s="8">
        <v>800</v>
      </c>
      <c r="S5" s="105"/>
      <c r="W5" s="9" t="s">
        <v>6</v>
      </c>
    </row>
    <row r="6" spans="1:23" x14ac:dyDescent="0.2">
      <c r="A6" s="13" t="s">
        <v>164</v>
      </c>
      <c r="B6" s="13" t="s">
        <v>165</v>
      </c>
      <c r="C6" s="143">
        <v>42401</v>
      </c>
      <c r="D6" s="153">
        <v>42401</v>
      </c>
      <c r="E6" s="149"/>
      <c r="F6" s="107"/>
      <c r="G6" s="121"/>
      <c r="H6" s="136"/>
      <c r="I6" s="127"/>
      <c r="J6" s="13">
        <v>162</v>
      </c>
      <c r="K6" s="161">
        <v>14</v>
      </c>
      <c r="L6" s="118">
        <v>13</v>
      </c>
      <c r="M6" s="116">
        <f>K6*J6</f>
        <v>2268</v>
      </c>
      <c r="N6" s="33" t="s">
        <v>25</v>
      </c>
      <c r="O6" s="33">
        <v>1</v>
      </c>
      <c r="P6" s="17">
        <v>42475</v>
      </c>
      <c r="Q6" s="13">
        <v>9</v>
      </c>
      <c r="R6" s="8">
        <v>2000</v>
      </c>
      <c r="S6" s="105"/>
      <c r="W6">
        <v>162</v>
      </c>
    </row>
    <row r="7" spans="1:23" x14ac:dyDescent="0.2">
      <c r="A7" s="13" t="s">
        <v>166</v>
      </c>
      <c r="B7" s="13" t="s">
        <v>167</v>
      </c>
      <c r="C7" s="143">
        <v>42401</v>
      </c>
      <c r="D7" s="153">
        <v>42401</v>
      </c>
      <c r="E7" s="149"/>
      <c r="F7" s="107"/>
      <c r="G7" s="121"/>
      <c r="H7" s="136"/>
      <c r="I7" s="127"/>
      <c r="J7" s="13">
        <v>162</v>
      </c>
      <c r="K7" s="161">
        <v>14</v>
      </c>
      <c r="L7" s="118">
        <v>12</v>
      </c>
      <c r="M7" s="116">
        <f>K7*J7</f>
        <v>2268</v>
      </c>
      <c r="N7" s="33" t="s">
        <v>25</v>
      </c>
      <c r="O7" s="33">
        <v>1</v>
      </c>
      <c r="P7" s="17">
        <v>42475</v>
      </c>
      <c r="Q7" s="13">
        <v>9</v>
      </c>
      <c r="R7" s="8">
        <v>2000</v>
      </c>
      <c r="S7" s="105"/>
      <c r="W7">
        <v>128</v>
      </c>
    </row>
    <row r="8" spans="1:23" x14ac:dyDescent="0.2">
      <c r="A8" s="13" t="s">
        <v>166</v>
      </c>
      <c r="B8" s="13" t="s">
        <v>314</v>
      </c>
      <c r="C8" s="143">
        <v>42401</v>
      </c>
      <c r="D8" s="153">
        <v>42401</v>
      </c>
      <c r="E8" s="149"/>
      <c r="F8" s="107"/>
      <c r="G8" s="121"/>
      <c r="H8" s="136"/>
      <c r="I8" s="127"/>
      <c r="J8" s="13">
        <v>162</v>
      </c>
      <c r="K8" s="161">
        <v>14</v>
      </c>
      <c r="L8" s="118">
        <v>14</v>
      </c>
      <c r="M8" s="116">
        <f>K8*J8</f>
        <v>2268</v>
      </c>
      <c r="N8" s="33" t="s">
        <v>25</v>
      </c>
      <c r="O8" s="33">
        <v>1</v>
      </c>
      <c r="P8" s="17">
        <v>42475</v>
      </c>
      <c r="Q8" s="13">
        <v>9</v>
      </c>
      <c r="R8" s="8">
        <v>2000</v>
      </c>
      <c r="S8" s="105"/>
      <c r="W8">
        <v>50</v>
      </c>
    </row>
    <row r="9" spans="1:23" x14ac:dyDescent="0.2">
      <c r="A9" s="13" t="s">
        <v>169</v>
      </c>
      <c r="B9" s="13" t="s">
        <v>480</v>
      </c>
      <c r="C9" s="143">
        <v>42401</v>
      </c>
      <c r="D9" s="153">
        <v>42401</v>
      </c>
      <c r="E9" s="149"/>
      <c r="F9" s="107"/>
      <c r="G9" s="121"/>
      <c r="H9" s="136"/>
      <c r="I9" s="127"/>
      <c r="J9" s="13">
        <v>162</v>
      </c>
      <c r="K9" s="161">
        <v>11.5</v>
      </c>
      <c r="L9" s="118">
        <v>11</v>
      </c>
      <c r="M9" s="116">
        <v>11178</v>
      </c>
      <c r="N9" s="113" t="s">
        <v>497</v>
      </c>
      <c r="O9" s="33" t="s">
        <v>26</v>
      </c>
      <c r="P9" s="17">
        <v>42475</v>
      </c>
      <c r="Q9" s="13">
        <v>9</v>
      </c>
      <c r="R9" s="8">
        <v>1600</v>
      </c>
      <c r="S9" s="105"/>
      <c r="W9">
        <v>72</v>
      </c>
    </row>
    <row r="10" spans="1:23" x14ac:dyDescent="0.2">
      <c r="A10" s="13" t="s">
        <v>64</v>
      </c>
      <c r="B10" s="13" t="s">
        <v>66</v>
      </c>
      <c r="C10" s="144">
        <v>42422</v>
      </c>
      <c r="D10" s="154">
        <v>42422</v>
      </c>
      <c r="E10" s="149"/>
      <c r="F10" s="107"/>
      <c r="G10" s="121"/>
      <c r="H10" s="136"/>
      <c r="I10" s="128"/>
      <c r="J10" s="13">
        <v>128</v>
      </c>
      <c r="K10" s="161">
        <v>7</v>
      </c>
      <c r="L10" s="118">
        <v>8</v>
      </c>
      <c r="M10" s="116">
        <v>896</v>
      </c>
      <c r="N10" s="33" t="s">
        <v>25</v>
      </c>
      <c r="O10" s="33">
        <v>1</v>
      </c>
      <c r="P10" s="17">
        <v>42461</v>
      </c>
      <c r="Q10" s="13">
        <v>14</v>
      </c>
      <c r="R10" s="34">
        <v>642.85714285714289</v>
      </c>
      <c r="S10" s="105" t="s">
        <v>564</v>
      </c>
    </row>
    <row r="11" spans="1:23" x14ac:dyDescent="0.2">
      <c r="A11" s="13" t="s">
        <v>64</v>
      </c>
      <c r="B11" s="13" t="s">
        <v>65</v>
      </c>
      <c r="C11" s="144">
        <v>42422</v>
      </c>
      <c r="D11" s="154">
        <v>42422</v>
      </c>
      <c r="E11" s="149"/>
      <c r="F11" s="107"/>
      <c r="G11" s="121"/>
      <c r="H11" s="136"/>
      <c r="I11" s="128"/>
      <c r="J11" s="13">
        <v>128</v>
      </c>
      <c r="K11" s="161">
        <v>7</v>
      </c>
      <c r="L11" s="118">
        <v>7</v>
      </c>
      <c r="M11" s="116">
        <v>896</v>
      </c>
      <c r="N11" s="33" t="s">
        <v>25</v>
      </c>
      <c r="O11" s="33">
        <v>1</v>
      </c>
      <c r="P11" s="17">
        <v>42461</v>
      </c>
      <c r="Q11" s="13">
        <v>14</v>
      </c>
      <c r="R11" s="34">
        <v>642.85714285714289</v>
      </c>
      <c r="S11" s="105" t="s">
        <v>565</v>
      </c>
      <c r="W11" s="9" t="s">
        <v>7</v>
      </c>
    </row>
    <row r="12" spans="1:23" x14ac:dyDescent="0.2">
      <c r="A12" s="13" t="s">
        <v>75</v>
      </c>
      <c r="B12" s="13" t="s">
        <v>76</v>
      </c>
      <c r="C12" s="144">
        <v>42422</v>
      </c>
      <c r="D12" s="154">
        <v>42422</v>
      </c>
      <c r="E12" s="149"/>
      <c r="F12" s="107"/>
      <c r="G12" s="121"/>
      <c r="H12" s="136"/>
      <c r="I12" s="128"/>
      <c r="J12" s="13">
        <v>128</v>
      </c>
      <c r="K12" s="161">
        <v>3.5</v>
      </c>
      <c r="L12" s="160">
        <v>3.5</v>
      </c>
      <c r="M12" s="116">
        <v>448</v>
      </c>
      <c r="N12" s="33" t="s">
        <v>28</v>
      </c>
      <c r="O12" s="33">
        <v>1</v>
      </c>
      <c r="P12" s="17">
        <v>42461</v>
      </c>
      <c r="Q12" s="13">
        <v>16</v>
      </c>
      <c r="R12" s="34">
        <v>337.5</v>
      </c>
      <c r="S12" s="105"/>
      <c r="W12" t="s">
        <v>8</v>
      </c>
    </row>
    <row r="13" spans="1:23" x14ac:dyDescent="0.2">
      <c r="A13" s="13" t="s">
        <v>82</v>
      </c>
      <c r="B13" s="13" t="s">
        <v>472</v>
      </c>
      <c r="C13" s="144">
        <v>42422</v>
      </c>
      <c r="D13" s="154">
        <v>42422</v>
      </c>
      <c r="E13" s="149"/>
      <c r="F13" s="107"/>
      <c r="G13" s="121"/>
      <c r="H13" s="136"/>
      <c r="I13" s="128"/>
      <c r="J13" s="13">
        <v>128</v>
      </c>
      <c r="K13" s="161">
        <v>2</v>
      </c>
      <c r="L13" s="118">
        <v>2</v>
      </c>
      <c r="M13" s="116">
        <v>256</v>
      </c>
      <c r="N13" s="33" t="s">
        <v>25</v>
      </c>
      <c r="O13" s="33">
        <v>1</v>
      </c>
      <c r="P13" s="17">
        <v>42461</v>
      </c>
      <c r="Q13" s="13">
        <v>16</v>
      </c>
      <c r="R13" s="34">
        <v>225</v>
      </c>
      <c r="S13" s="105" t="s">
        <v>566</v>
      </c>
    </row>
    <row r="14" spans="1:23" x14ac:dyDescent="0.2">
      <c r="A14" s="13" t="s">
        <v>84</v>
      </c>
      <c r="B14" s="13" t="s">
        <v>85</v>
      </c>
      <c r="C14" s="144">
        <v>42422</v>
      </c>
      <c r="D14" s="154">
        <v>42422</v>
      </c>
      <c r="E14" s="149"/>
      <c r="F14" s="107"/>
      <c r="G14" s="121"/>
      <c r="H14" s="136"/>
      <c r="I14" s="128"/>
      <c r="J14" s="13">
        <v>128</v>
      </c>
      <c r="K14" s="161">
        <v>3.5</v>
      </c>
      <c r="L14" s="160">
        <v>3.5</v>
      </c>
      <c r="M14" s="116">
        <v>448</v>
      </c>
      <c r="N14" s="33" t="s">
        <v>25</v>
      </c>
      <c r="O14" s="33">
        <v>1</v>
      </c>
      <c r="P14" s="17">
        <v>42461</v>
      </c>
      <c r="Q14" s="13">
        <v>16</v>
      </c>
      <c r="R14" s="34">
        <v>337.5</v>
      </c>
      <c r="S14" s="105"/>
    </row>
    <row r="15" spans="1:23" x14ac:dyDescent="0.2">
      <c r="A15" s="13" t="s">
        <v>91</v>
      </c>
      <c r="B15" s="13" t="s">
        <v>92</v>
      </c>
      <c r="C15" s="144">
        <v>42422</v>
      </c>
      <c r="D15" s="154">
        <v>42422</v>
      </c>
      <c r="E15" s="149"/>
      <c r="F15" s="107"/>
      <c r="G15" s="121"/>
      <c r="H15" s="136"/>
      <c r="I15" s="127"/>
      <c r="J15" s="13">
        <v>128</v>
      </c>
      <c r="K15" s="161">
        <v>3</v>
      </c>
      <c r="L15" s="118">
        <v>3</v>
      </c>
      <c r="M15" s="116">
        <v>384</v>
      </c>
      <c r="N15" s="33" t="s">
        <v>28</v>
      </c>
      <c r="O15" s="33">
        <v>1</v>
      </c>
      <c r="P15" s="14">
        <v>42461</v>
      </c>
      <c r="Q15" s="13">
        <v>12</v>
      </c>
      <c r="R15" s="35">
        <v>300</v>
      </c>
      <c r="S15" s="105"/>
      <c r="W15" s="9" t="s">
        <v>9</v>
      </c>
    </row>
    <row r="16" spans="1:23" s="11" customFormat="1" x14ac:dyDescent="0.2">
      <c r="A16" s="13" t="s">
        <v>52</v>
      </c>
      <c r="B16" s="13" t="s">
        <v>128</v>
      </c>
      <c r="C16" s="145">
        <v>42422</v>
      </c>
      <c r="D16" s="155">
        <v>42422</v>
      </c>
      <c r="E16" s="149"/>
      <c r="F16" s="107"/>
      <c r="G16" s="122"/>
      <c r="H16" s="137"/>
      <c r="I16" s="127"/>
      <c r="J16" s="13">
        <v>128</v>
      </c>
      <c r="K16" s="161">
        <v>3</v>
      </c>
      <c r="L16" s="118">
        <v>3</v>
      </c>
      <c r="M16" s="116">
        <v>384</v>
      </c>
      <c r="N16" s="33" t="s">
        <v>25</v>
      </c>
      <c r="O16" s="33">
        <v>1</v>
      </c>
      <c r="P16" s="17">
        <v>42461</v>
      </c>
      <c r="Q16" s="13">
        <v>12</v>
      </c>
      <c r="R16" s="35">
        <v>300</v>
      </c>
      <c r="S16" s="105"/>
      <c r="W16" s="12"/>
    </row>
    <row r="17" spans="1:23" x14ac:dyDescent="0.2">
      <c r="A17" s="13" t="s">
        <v>125</v>
      </c>
      <c r="B17" s="13" t="s">
        <v>127</v>
      </c>
      <c r="C17" s="145">
        <v>42422</v>
      </c>
      <c r="D17" s="155">
        <v>42422</v>
      </c>
      <c r="E17" s="149"/>
      <c r="F17" s="107"/>
      <c r="G17" s="122"/>
      <c r="H17" s="137"/>
      <c r="I17" s="127"/>
      <c r="J17" s="13">
        <v>128</v>
      </c>
      <c r="K17" s="161">
        <v>3</v>
      </c>
      <c r="L17" s="118">
        <v>3</v>
      </c>
      <c r="M17" s="116">
        <v>384</v>
      </c>
      <c r="N17" s="33" t="s">
        <v>28</v>
      </c>
      <c r="O17" s="33">
        <v>1</v>
      </c>
      <c r="P17" s="17">
        <v>42461</v>
      </c>
      <c r="Q17" s="13">
        <v>12</v>
      </c>
      <c r="R17" s="35">
        <v>300</v>
      </c>
      <c r="S17" s="105"/>
    </row>
    <row r="18" spans="1:23" x14ac:dyDescent="0.2">
      <c r="A18" s="13" t="s">
        <v>125</v>
      </c>
      <c r="B18" s="13" t="s">
        <v>126</v>
      </c>
      <c r="C18" s="145">
        <v>42422</v>
      </c>
      <c r="D18" s="155">
        <v>42422</v>
      </c>
      <c r="E18" s="149"/>
      <c r="F18" s="107"/>
      <c r="G18" s="122"/>
      <c r="H18" s="137"/>
      <c r="I18" s="127"/>
      <c r="J18" s="13">
        <v>128</v>
      </c>
      <c r="K18" s="161">
        <v>3</v>
      </c>
      <c r="L18" s="118">
        <v>3</v>
      </c>
      <c r="M18" s="116">
        <v>384</v>
      </c>
      <c r="N18" s="33" t="s">
        <v>28</v>
      </c>
      <c r="O18" s="33">
        <v>1</v>
      </c>
      <c r="P18" s="17">
        <v>42461</v>
      </c>
      <c r="Q18" s="13">
        <v>12</v>
      </c>
      <c r="R18" s="35">
        <v>300</v>
      </c>
      <c r="S18" s="105"/>
      <c r="W18" t="s">
        <v>10</v>
      </c>
    </row>
    <row r="19" spans="1:23" x14ac:dyDescent="0.2">
      <c r="A19" s="13" t="s">
        <v>129</v>
      </c>
      <c r="B19" s="13" t="s">
        <v>476</v>
      </c>
      <c r="C19" s="144">
        <v>42426</v>
      </c>
      <c r="D19" s="154"/>
      <c r="E19" s="149"/>
      <c r="F19" s="107"/>
      <c r="G19" s="122"/>
      <c r="H19" s="137"/>
      <c r="I19" s="127"/>
      <c r="J19" s="13">
        <v>128</v>
      </c>
      <c r="K19" s="161">
        <v>5.5</v>
      </c>
      <c r="L19" s="118"/>
      <c r="M19" s="116">
        <v>704</v>
      </c>
      <c r="N19" s="33" t="s">
        <v>25</v>
      </c>
      <c r="O19" s="33">
        <v>1</v>
      </c>
      <c r="P19" s="17">
        <v>42461</v>
      </c>
      <c r="Q19" s="13">
        <v>9</v>
      </c>
      <c r="R19" s="35">
        <v>600</v>
      </c>
      <c r="S19" s="105"/>
    </row>
    <row r="20" spans="1:23" x14ac:dyDescent="0.2">
      <c r="A20" s="13" t="s">
        <v>129</v>
      </c>
      <c r="B20" s="13" t="s">
        <v>477</v>
      </c>
      <c r="C20" s="144">
        <v>42426</v>
      </c>
      <c r="D20" s="154"/>
      <c r="E20" s="149"/>
      <c r="F20" s="107"/>
      <c r="G20" s="122"/>
      <c r="H20" s="137"/>
      <c r="I20" s="127"/>
      <c r="J20" s="13">
        <v>128</v>
      </c>
      <c r="K20" s="161">
        <v>5.5</v>
      </c>
      <c r="L20" s="118"/>
      <c r="M20" s="116">
        <v>704</v>
      </c>
      <c r="N20" s="33" t="s">
        <v>25</v>
      </c>
      <c r="O20" s="33">
        <v>1</v>
      </c>
      <c r="P20" s="17">
        <v>42461</v>
      </c>
      <c r="Q20" s="13">
        <v>9</v>
      </c>
      <c r="R20" s="35">
        <v>600</v>
      </c>
      <c r="S20" s="105"/>
      <c r="W20" t="s">
        <v>11</v>
      </c>
    </row>
    <row r="21" spans="1:23" x14ac:dyDescent="0.2">
      <c r="A21" s="13" t="s">
        <v>131</v>
      </c>
      <c r="B21" s="13" t="s">
        <v>132</v>
      </c>
      <c r="C21" s="144">
        <v>42426</v>
      </c>
      <c r="D21" s="154"/>
      <c r="E21" s="129">
        <v>2048</v>
      </c>
      <c r="F21" s="110">
        <v>128</v>
      </c>
      <c r="G21" s="123">
        <f>(E21/F21)/2</f>
        <v>8</v>
      </c>
      <c r="H21" s="138"/>
      <c r="I21" s="200" t="s">
        <v>557</v>
      </c>
      <c r="J21" s="40">
        <v>72</v>
      </c>
      <c r="K21" s="161">
        <v>28.5</v>
      </c>
      <c r="L21" s="118"/>
      <c r="M21" s="116">
        <f>J21*K21</f>
        <v>2052</v>
      </c>
      <c r="N21" s="33">
        <v>1</v>
      </c>
      <c r="O21" s="33">
        <v>1</v>
      </c>
      <c r="P21" s="14">
        <v>42496</v>
      </c>
      <c r="Q21" s="13">
        <v>9</v>
      </c>
      <c r="R21" s="35">
        <v>1200</v>
      </c>
      <c r="S21" s="105"/>
    </row>
    <row r="22" spans="1:23" x14ac:dyDescent="0.2">
      <c r="A22" s="13" t="s">
        <v>133</v>
      </c>
      <c r="B22" s="13" t="s">
        <v>134</v>
      </c>
      <c r="C22" s="144">
        <v>42426</v>
      </c>
      <c r="D22" s="154"/>
      <c r="E22" s="149"/>
      <c r="F22" s="107"/>
      <c r="G22" s="121"/>
      <c r="H22" s="136"/>
      <c r="I22" s="127"/>
      <c r="J22" s="13">
        <v>128</v>
      </c>
      <c r="K22" s="161">
        <v>3</v>
      </c>
      <c r="L22" s="118"/>
      <c r="M22" s="116">
        <v>384</v>
      </c>
      <c r="N22" s="33" t="s">
        <v>28</v>
      </c>
      <c r="O22" s="33">
        <v>1</v>
      </c>
      <c r="P22" s="17">
        <v>42461</v>
      </c>
      <c r="Q22" s="13">
        <v>12</v>
      </c>
      <c r="R22" s="35">
        <v>300</v>
      </c>
      <c r="S22" s="105"/>
    </row>
    <row r="23" spans="1:23" x14ac:dyDescent="0.2">
      <c r="A23" s="13" t="s">
        <v>136</v>
      </c>
      <c r="B23" s="13" t="s">
        <v>137</v>
      </c>
      <c r="C23" s="144">
        <v>42426</v>
      </c>
      <c r="D23" s="154"/>
      <c r="E23" s="149"/>
      <c r="F23" s="107"/>
      <c r="G23" s="122"/>
      <c r="H23" s="137"/>
      <c r="I23" s="127"/>
      <c r="J23" s="13">
        <v>128</v>
      </c>
      <c r="K23" s="161">
        <v>3</v>
      </c>
      <c r="L23" s="118"/>
      <c r="M23" s="116">
        <v>384</v>
      </c>
      <c r="N23" s="33" t="s">
        <v>28</v>
      </c>
      <c r="O23" s="33">
        <v>1</v>
      </c>
      <c r="P23" s="17">
        <v>42461</v>
      </c>
      <c r="Q23" s="13">
        <v>12</v>
      </c>
      <c r="R23" s="35">
        <v>300</v>
      </c>
      <c r="S23" s="105"/>
    </row>
    <row r="24" spans="1:23" x14ac:dyDescent="0.2">
      <c r="A24" s="13" t="s">
        <v>64</v>
      </c>
      <c r="B24" s="13" t="s">
        <v>67</v>
      </c>
      <c r="C24" s="144">
        <v>42436</v>
      </c>
      <c r="D24" s="154"/>
      <c r="E24" s="149"/>
      <c r="F24" s="107"/>
      <c r="G24" s="121"/>
      <c r="H24" s="136"/>
      <c r="I24" s="128"/>
      <c r="J24" s="13">
        <v>128</v>
      </c>
      <c r="K24" s="161">
        <v>7</v>
      </c>
      <c r="L24" s="118"/>
      <c r="M24" s="116">
        <v>896</v>
      </c>
      <c r="N24" s="33" t="s">
        <v>25</v>
      </c>
      <c r="O24" s="33">
        <v>1</v>
      </c>
      <c r="P24" s="17">
        <v>42482</v>
      </c>
      <c r="Q24" s="13">
        <v>14</v>
      </c>
      <c r="R24" s="34">
        <v>771.42857142857156</v>
      </c>
      <c r="S24" s="105"/>
    </row>
    <row r="25" spans="1:23" x14ac:dyDescent="0.2">
      <c r="A25" s="13" t="s">
        <v>68</v>
      </c>
      <c r="B25" s="13" t="s">
        <v>69</v>
      </c>
      <c r="C25" s="144">
        <v>42436</v>
      </c>
      <c r="D25" s="154"/>
      <c r="E25" s="149"/>
      <c r="F25" s="107"/>
      <c r="G25" s="121"/>
      <c r="H25" s="136"/>
      <c r="I25" s="128"/>
      <c r="J25" s="13">
        <v>128</v>
      </c>
      <c r="K25" s="161">
        <v>13</v>
      </c>
      <c r="L25" s="118"/>
      <c r="M25" s="116">
        <v>1664</v>
      </c>
      <c r="N25" s="33" t="s">
        <v>25</v>
      </c>
      <c r="O25" s="33">
        <v>1</v>
      </c>
      <c r="P25" s="17">
        <v>42482</v>
      </c>
      <c r="Q25" s="13">
        <v>14</v>
      </c>
      <c r="R25" s="34">
        <v>1285.7142857142858</v>
      </c>
      <c r="S25" s="105"/>
    </row>
    <row r="26" spans="1:23" x14ac:dyDescent="0.2">
      <c r="A26" s="13" t="s">
        <v>78</v>
      </c>
      <c r="B26" s="13" t="s">
        <v>79</v>
      </c>
      <c r="C26" s="144">
        <v>42436</v>
      </c>
      <c r="D26" s="154"/>
      <c r="E26" s="149"/>
      <c r="F26" s="107"/>
      <c r="G26" s="121"/>
      <c r="H26" s="136"/>
      <c r="I26" s="128"/>
      <c r="J26" s="13">
        <v>128</v>
      </c>
      <c r="K26" s="161">
        <v>5</v>
      </c>
      <c r="L26" s="118"/>
      <c r="M26" s="116">
        <v>640</v>
      </c>
      <c r="N26" s="33" t="s">
        <v>25</v>
      </c>
      <c r="O26" s="33">
        <v>1</v>
      </c>
      <c r="P26" s="17">
        <v>42482</v>
      </c>
      <c r="Q26" s="13">
        <v>16</v>
      </c>
      <c r="R26" s="34">
        <v>450</v>
      </c>
      <c r="S26" s="105"/>
    </row>
    <row r="27" spans="1:23" x14ac:dyDescent="0.2">
      <c r="A27" s="13" t="s">
        <v>171</v>
      </c>
      <c r="B27" s="13" t="s">
        <v>172</v>
      </c>
      <c r="C27" s="144">
        <v>42436</v>
      </c>
      <c r="D27" s="154"/>
      <c r="E27" s="150">
        <f t="shared" ref="E27:E42" si="0">M27*1.25</f>
        <v>93.75</v>
      </c>
      <c r="F27" s="109">
        <v>162</v>
      </c>
      <c r="G27" s="124">
        <f t="shared" ref="G27:G42" si="1">(M27/F27)/2</f>
        <v>0.23148148148148148</v>
      </c>
      <c r="H27" s="139"/>
      <c r="I27" s="130" t="s">
        <v>12</v>
      </c>
      <c r="J27" s="13">
        <v>50</v>
      </c>
      <c r="K27" s="161">
        <v>1.5</v>
      </c>
      <c r="L27" s="118"/>
      <c r="M27" s="116">
        <v>75</v>
      </c>
      <c r="N27" s="33">
        <v>1</v>
      </c>
      <c r="O27" s="33"/>
      <c r="P27" s="17">
        <v>42496</v>
      </c>
      <c r="Q27" s="13">
        <v>15</v>
      </c>
      <c r="R27" s="8">
        <v>60</v>
      </c>
      <c r="S27" s="105"/>
    </row>
    <row r="28" spans="1:23" x14ac:dyDescent="0.2">
      <c r="A28" s="13" t="s">
        <v>173</v>
      </c>
      <c r="B28" s="13" t="s">
        <v>174</v>
      </c>
      <c r="C28" s="144">
        <v>42436</v>
      </c>
      <c r="D28" s="154"/>
      <c r="E28" s="150">
        <f t="shared" si="0"/>
        <v>687.5</v>
      </c>
      <c r="F28" s="109">
        <v>162</v>
      </c>
      <c r="G28" s="124">
        <f t="shared" si="1"/>
        <v>1.6975308641975309</v>
      </c>
      <c r="H28" s="139"/>
      <c r="I28" s="130" t="s">
        <v>12</v>
      </c>
      <c r="J28" s="13">
        <v>50</v>
      </c>
      <c r="K28" s="161">
        <v>11</v>
      </c>
      <c r="L28" s="118"/>
      <c r="M28" s="116">
        <v>550</v>
      </c>
      <c r="N28" s="33">
        <v>1</v>
      </c>
      <c r="O28" s="33"/>
      <c r="P28" s="17">
        <v>42496</v>
      </c>
      <c r="Q28" s="13">
        <v>15</v>
      </c>
      <c r="R28" s="8">
        <v>480</v>
      </c>
      <c r="S28" s="105"/>
    </row>
    <row r="29" spans="1:23" x14ac:dyDescent="0.2">
      <c r="A29" s="13" t="s">
        <v>176</v>
      </c>
      <c r="B29" s="13" t="s">
        <v>177</v>
      </c>
      <c r="C29" s="144">
        <v>42436</v>
      </c>
      <c r="D29" s="154"/>
      <c r="E29" s="150">
        <f t="shared" si="0"/>
        <v>375</v>
      </c>
      <c r="F29" s="109">
        <v>162</v>
      </c>
      <c r="G29" s="124">
        <f t="shared" si="1"/>
        <v>0.92592592592592593</v>
      </c>
      <c r="H29" s="139"/>
      <c r="I29" s="130" t="s">
        <v>12</v>
      </c>
      <c r="J29" s="13">
        <v>50</v>
      </c>
      <c r="K29" s="161">
        <v>6</v>
      </c>
      <c r="L29" s="118"/>
      <c r="M29" s="116">
        <v>300</v>
      </c>
      <c r="N29" s="33">
        <v>1</v>
      </c>
      <c r="O29" s="33"/>
      <c r="P29" s="17">
        <v>42496</v>
      </c>
      <c r="Q29" s="13">
        <v>15</v>
      </c>
      <c r="R29" s="8">
        <v>240</v>
      </c>
      <c r="S29" s="105"/>
    </row>
    <row r="30" spans="1:23" x14ac:dyDescent="0.2">
      <c r="A30" s="13" t="s">
        <v>176</v>
      </c>
      <c r="B30" s="13" t="s">
        <v>178</v>
      </c>
      <c r="C30" s="144">
        <v>42436</v>
      </c>
      <c r="D30" s="154"/>
      <c r="E30" s="150">
        <f t="shared" si="0"/>
        <v>312.5</v>
      </c>
      <c r="F30" s="109">
        <v>162</v>
      </c>
      <c r="G30" s="124">
        <f t="shared" si="1"/>
        <v>0.77160493827160492</v>
      </c>
      <c r="H30" s="139"/>
      <c r="I30" s="130" t="s">
        <v>12</v>
      </c>
      <c r="J30" s="13">
        <v>50</v>
      </c>
      <c r="K30" s="161">
        <v>5</v>
      </c>
      <c r="L30" s="118"/>
      <c r="M30" s="116">
        <v>250</v>
      </c>
      <c r="N30" s="33">
        <v>1</v>
      </c>
      <c r="O30" s="33"/>
      <c r="P30" s="17">
        <v>42496</v>
      </c>
      <c r="Q30" s="13">
        <v>15</v>
      </c>
      <c r="R30" s="8">
        <v>240</v>
      </c>
      <c r="S30" s="105"/>
    </row>
    <row r="31" spans="1:23" x14ac:dyDescent="0.2">
      <c r="A31" s="13" t="s">
        <v>180</v>
      </c>
      <c r="B31" s="13" t="s">
        <v>181</v>
      </c>
      <c r="C31" s="144">
        <v>42436</v>
      </c>
      <c r="D31" s="154"/>
      <c r="E31" s="150">
        <f t="shared" si="0"/>
        <v>93.75</v>
      </c>
      <c r="F31" s="109">
        <v>162</v>
      </c>
      <c r="G31" s="124">
        <f t="shared" si="1"/>
        <v>0.23148148148148148</v>
      </c>
      <c r="H31" s="139"/>
      <c r="I31" s="130" t="s">
        <v>12</v>
      </c>
      <c r="J31" s="13">
        <v>50</v>
      </c>
      <c r="K31" s="161">
        <v>1.5</v>
      </c>
      <c r="L31" s="118"/>
      <c r="M31" s="116">
        <v>75</v>
      </c>
      <c r="N31" s="33">
        <v>1</v>
      </c>
      <c r="O31" s="33"/>
      <c r="P31" s="17">
        <v>42496</v>
      </c>
      <c r="Q31" s="13">
        <v>15</v>
      </c>
      <c r="R31" s="8">
        <v>60</v>
      </c>
      <c r="S31" s="105"/>
    </row>
    <row r="32" spans="1:23" x14ac:dyDescent="0.2">
      <c r="A32" s="13" t="s">
        <v>182</v>
      </c>
      <c r="B32" s="13" t="s">
        <v>183</v>
      </c>
      <c r="C32" s="144">
        <v>42436</v>
      </c>
      <c r="D32" s="154"/>
      <c r="E32" s="150">
        <f t="shared" si="0"/>
        <v>500</v>
      </c>
      <c r="F32" s="109">
        <v>162</v>
      </c>
      <c r="G32" s="124">
        <f t="shared" si="1"/>
        <v>1.2345679012345678</v>
      </c>
      <c r="H32" s="139"/>
      <c r="I32" s="130" t="s">
        <v>12</v>
      </c>
      <c r="J32" s="13">
        <v>50</v>
      </c>
      <c r="K32" s="161">
        <v>8</v>
      </c>
      <c r="L32" s="118"/>
      <c r="M32" s="116">
        <v>400</v>
      </c>
      <c r="N32" s="33">
        <v>1</v>
      </c>
      <c r="O32" s="33"/>
      <c r="P32" s="17">
        <v>42496</v>
      </c>
      <c r="Q32" s="13">
        <v>15</v>
      </c>
      <c r="R32" s="8">
        <v>360</v>
      </c>
      <c r="S32" s="105"/>
    </row>
    <row r="33" spans="1:19" x14ac:dyDescent="0.2">
      <c r="A33" s="13" t="s">
        <v>182</v>
      </c>
      <c r="B33" s="13" t="s">
        <v>184</v>
      </c>
      <c r="C33" s="144">
        <v>42436</v>
      </c>
      <c r="D33" s="154"/>
      <c r="E33" s="150">
        <f t="shared" si="0"/>
        <v>375</v>
      </c>
      <c r="F33" s="109">
        <v>162</v>
      </c>
      <c r="G33" s="124">
        <f t="shared" si="1"/>
        <v>0.92592592592592593</v>
      </c>
      <c r="H33" s="139"/>
      <c r="I33" s="130" t="s">
        <v>12</v>
      </c>
      <c r="J33" s="13">
        <v>50</v>
      </c>
      <c r="K33" s="161">
        <v>6</v>
      </c>
      <c r="L33" s="118"/>
      <c r="M33" s="116">
        <v>300</v>
      </c>
      <c r="N33" s="33">
        <v>1</v>
      </c>
      <c r="O33" s="33"/>
      <c r="P33" s="17">
        <v>42496</v>
      </c>
      <c r="Q33" s="13">
        <v>15</v>
      </c>
      <c r="R33" s="8">
        <v>240</v>
      </c>
      <c r="S33" s="105"/>
    </row>
    <row r="34" spans="1:19" x14ac:dyDescent="0.2">
      <c r="A34" s="13" t="s">
        <v>185</v>
      </c>
      <c r="B34" s="13" t="s">
        <v>186</v>
      </c>
      <c r="C34" s="144">
        <v>42436</v>
      </c>
      <c r="D34" s="154"/>
      <c r="E34" s="150">
        <f t="shared" si="0"/>
        <v>18.75</v>
      </c>
      <c r="F34" s="109">
        <v>162</v>
      </c>
      <c r="G34" s="124">
        <f t="shared" si="1"/>
        <v>4.6296296296296294E-2</v>
      </c>
      <c r="H34" s="139"/>
      <c r="I34" s="130" t="s">
        <v>12</v>
      </c>
      <c r="J34" s="13">
        <v>50</v>
      </c>
      <c r="K34" s="161">
        <v>0.5</v>
      </c>
      <c r="L34" s="118"/>
      <c r="M34" s="116">
        <v>15</v>
      </c>
      <c r="N34" s="33">
        <v>1</v>
      </c>
      <c r="O34" s="33"/>
      <c r="P34" s="17">
        <v>42496</v>
      </c>
      <c r="Q34" s="13">
        <v>15</v>
      </c>
      <c r="R34" s="8">
        <v>15</v>
      </c>
      <c r="S34" s="105"/>
    </row>
    <row r="35" spans="1:19" x14ac:dyDescent="0.2">
      <c r="A35" s="13" t="s">
        <v>187</v>
      </c>
      <c r="B35" s="13" t="s">
        <v>188</v>
      </c>
      <c r="C35" s="144">
        <v>42436</v>
      </c>
      <c r="D35" s="154"/>
      <c r="E35" s="150">
        <f t="shared" si="0"/>
        <v>31.25</v>
      </c>
      <c r="F35" s="109">
        <v>162</v>
      </c>
      <c r="G35" s="124">
        <f t="shared" si="1"/>
        <v>7.716049382716049E-2</v>
      </c>
      <c r="H35" s="139"/>
      <c r="I35" s="130" t="s">
        <v>12</v>
      </c>
      <c r="J35" s="13">
        <v>50</v>
      </c>
      <c r="K35" s="161">
        <v>0.5</v>
      </c>
      <c r="L35" s="118"/>
      <c r="M35" s="116">
        <v>25</v>
      </c>
      <c r="N35" s="33">
        <v>1</v>
      </c>
      <c r="O35" s="33"/>
      <c r="P35" s="17">
        <v>42496</v>
      </c>
      <c r="Q35" s="13">
        <v>15</v>
      </c>
      <c r="R35" s="8">
        <v>25</v>
      </c>
      <c r="S35" s="105"/>
    </row>
    <row r="36" spans="1:19" x14ac:dyDescent="0.2">
      <c r="A36" s="13" t="s">
        <v>189</v>
      </c>
      <c r="B36" s="13" t="s">
        <v>190</v>
      </c>
      <c r="C36" s="144">
        <v>42436</v>
      </c>
      <c r="D36" s="154"/>
      <c r="E36" s="150">
        <f t="shared" si="0"/>
        <v>31.25</v>
      </c>
      <c r="F36" s="109">
        <v>162</v>
      </c>
      <c r="G36" s="124">
        <f t="shared" si="1"/>
        <v>7.716049382716049E-2</v>
      </c>
      <c r="H36" s="139"/>
      <c r="I36" s="130" t="s">
        <v>12</v>
      </c>
      <c r="J36" s="13">
        <v>50</v>
      </c>
      <c r="K36" s="161">
        <v>0.5</v>
      </c>
      <c r="L36" s="118"/>
      <c r="M36" s="116">
        <v>25</v>
      </c>
      <c r="N36" s="33">
        <v>1</v>
      </c>
      <c r="O36" s="33"/>
      <c r="P36" s="17">
        <v>42496</v>
      </c>
      <c r="Q36" s="13">
        <v>15</v>
      </c>
      <c r="R36" s="8">
        <v>25</v>
      </c>
      <c r="S36" s="105"/>
    </row>
    <row r="37" spans="1:19" x14ac:dyDescent="0.2">
      <c r="A37" s="13" t="s">
        <v>191</v>
      </c>
      <c r="B37" s="13" t="s">
        <v>192</v>
      </c>
      <c r="C37" s="144">
        <v>42436</v>
      </c>
      <c r="D37" s="154"/>
      <c r="E37" s="150">
        <f t="shared" si="0"/>
        <v>31.25</v>
      </c>
      <c r="F37" s="109">
        <v>162</v>
      </c>
      <c r="G37" s="124">
        <f t="shared" si="1"/>
        <v>7.716049382716049E-2</v>
      </c>
      <c r="H37" s="139"/>
      <c r="I37" s="130" t="s">
        <v>12</v>
      </c>
      <c r="J37" s="13">
        <v>50</v>
      </c>
      <c r="K37" s="161">
        <v>0.5</v>
      </c>
      <c r="L37" s="118"/>
      <c r="M37" s="116">
        <v>25</v>
      </c>
      <c r="N37" s="33">
        <v>1</v>
      </c>
      <c r="O37" s="33"/>
      <c r="P37" s="17">
        <v>42496</v>
      </c>
      <c r="Q37" s="13">
        <v>15</v>
      </c>
      <c r="R37" s="8">
        <v>25</v>
      </c>
      <c r="S37" s="105"/>
    </row>
    <row r="38" spans="1:19" x14ac:dyDescent="0.2">
      <c r="A38" s="13" t="s">
        <v>193</v>
      </c>
      <c r="B38" s="13" t="s">
        <v>194</v>
      </c>
      <c r="C38" s="144">
        <v>42436</v>
      </c>
      <c r="D38" s="154"/>
      <c r="E38" s="150">
        <f t="shared" si="0"/>
        <v>62.5</v>
      </c>
      <c r="F38" s="109">
        <v>162</v>
      </c>
      <c r="G38" s="124">
        <f t="shared" si="1"/>
        <v>0.15432098765432098</v>
      </c>
      <c r="H38" s="139"/>
      <c r="I38" s="130" t="s">
        <v>12</v>
      </c>
      <c r="J38" s="13">
        <v>50</v>
      </c>
      <c r="K38" s="161">
        <v>1</v>
      </c>
      <c r="L38" s="118"/>
      <c r="M38" s="116">
        <v>50</v>
      </c>
      <c r="N38" s="33">
        <v>1</v>
      </c>
      <c r="O38" s="33"/>
      <c r="P38" s="17">
        <v>42496</v>
      </c>
      <c r="Q38" s="13">
        <v>15</v>
      </c>
      <c r="R38" s="8">
        <v>50</v>
      </c>
      <c r="S38" s="105"/>
    </row>
    <row r="39" spans="1:19" x14ac:dyDescent="0.2">
      <c r="A39" s="13" t="s">
        <v>195</v>
      </c>
      <c r="B39" s="13" t="s">
        <v>196</v>
      </c>
      <c r="C39" s="144">
        <v>42436</v>
      </c>
      <c r="D39" s="154"/>
      <c r="E39" s="150">
        <f t="shared" si="0"/>
        <v>62.5</v>
      </c>
      <c r="F39" s="109">
        <v>162</v>
      </c>
      <c r="G39" s="124">
        <f t="shared" si="1"/>
        <v>0.15432098765432098</v>
      </c>
      <c r="H39" s="139"/>
      <c r="I39" s="130" t="s">
        <v>12</v>
      </c>
      <c r="J39" s="13">
        <v>50</v>
      </c>
      <c r="K39" s="161">
        <v>1</v>
      </c>
      <c r="L39" s="118"/>
      <c r="M39" s="116">
        <v>50</v>
      </c>
      <c r="N39" s="33">
        <v>1</v>
      </c>
      <c r="O39" s="33"/>
      <c r="P39" s="17">
        <v>42496</v>
      </c>
      <c r="Q39" s="13">
        <v>15</v>
      </c>
      <c r="R39" s="8">
        <v>50</v>
      </c>
      <c r="S39" s="105"/>
    </row>
    <row r="40" spans="1:19" x14ac:dyDescent="0.2">
      <c r="A40" s="13" t="s">
        <v>197</v>
      </c>
      <c r="B40" s="13" t="s">
        <v>198</v>
      </c>
      <c r="C40" s="144">
        <v>42436</v>
      </c>
      <c r="D40" s="154"/>
      <c r="E40" s="150">
        <f t="shared" si="0"/>
        <v>25</v>
      </c>
      <c r="F40" s="109">
        <v>162</v>
      </c>
      <c r="G40" s="124">
        <f t="shared" si="1"/>
        <v>6.1728395061728392E-2</v>
      </c>
      <c r="H40" s="139"/>
      <c r="I40" s="130" t="s">
        <v>12</v>
      </c>
      <c r="J40" s="13">
        <v>50</v>
      </c>
      <c r="K40" s="161">
        <v>0.5</v>
      </c>
      <c r="L40" s="118"/>
      <c r="M40" s="116">
        <v>20</v>
      </c>
      <c r="N40" s="33">
        <v>1</v>
      </c>
      <c r="O40" s="33"/>
      <c r="P40" s="17">
        <v>42496</v>
      </c>
      <c r="Q40" s="13">
        <v>15</v>
      </c>
      <c r="R40" s="8">
        <v>20</v>
      </c>
      <c r="S40" s="105"/>
    </row>
    <row r="41" spans="1:19" x14ac:dyDescent="0.2">
      <c r="A41" s="13" t="s">
        <v>199</v>
      </c>
      <c r="B41" s="13" t="s">
        <v>200</v>
      </c>
      <c r="C41" s="144">
        <v>42436</v>
      </c>
      <c r="D41" s="154"/>
      <c r="E41" s="150">
        <f t="shared" si="0"/>
        <v>31.25</v>
      </c>
      <c r="F41" s="109">
        <v>162</v>
      </c>
      <c r="G41" s="124">
        <f t="shared" si="1"/>
        <v>7.716049382716049E-2</v>
      </c>
      <c r="H41" s="139"/>
      <c r="I41" s="130" t="s">
        <v>12</v>
      </c>
      <c r="J41" s="13">
        <v>50</v>
      </c>
      <c r="K41" s="161">
        <v>0.5</v>
      </c>
      <c r="L41" s="118"/>
      <c r="M41" s="116">
        <v>25</v>
      </c>
      <c r="N41" s="33">
        <v>1</v>
      </c>
      <c r="O41" s="33"/>
      <c r="P41" s="17">
        <v>42496</v>
      </c>
      <c r="Q41" s="13">
        <v>15</v>
      </c>
      <c r="R41" s="8">
        <v>25</v>
      </c>
      <c r="S41" s="105"/>
    </row>
    <row r="42" spans="1:19" x14ac:dyDescent="0.2">
      <c r="A42" s="13" t="s">
        <v>201</v>
      </c>
      <c r="B42" s="13" t="s">
        <v>202</v>
      </c>
      <c r="C42" s="144">
        <v>42436</v>
      </c>
      <c r="D42" s="154"/>
      <c r="E42" s="150">
        <f t="shared" si="0"/>
        <v>31.25</v>
      </c>
      <c r="F42" s="109">
        <v>162</v>
      </c>
      <c r="G42" s="124">
        <f t="shared" si="1"/>
        <v>7.716049382716049E-2</v>
      </c>
      <c r="H42" s="139"/>
      <c r="I42" s="130" t="s">
        <v>12</v>
      </c>
      <c r="J42" s="13">
        <v>50</v>
      </c>
      <c r="K42" s="161">
        <v>0.5</v>
      </c>
      <c r="L42" s="118"/>
      <c r="M42" s="116">
        <v>25</v>
      </c>
      <c r="N42" s="33">
        <v>1</v>
      </c>
      <c r="O42" s="33"/>
      <c r="P42" s="17">
        <v>42496</v>
      </c>
      <c r="Q42" s="13">
        <v>15</v>
      </c>
      <c r="R42" s="8">
        <v>25</v>
      </c>
      <c r="S42" s="105"/>
    </row>
    <row r="43" spans="1:19" x14ac:dyDescent="0.2">
      <c r="A43" s="13" t="s">
        <v>130</v>
      </c>
      <c r="B43" s="13" t="s">
        <v>478</v>
      </c>
      <c r="C43" s="144">
        <v>42445</v>
      </c>
      <c r="D43" s="154"/>
      <c r="E43" s="151"/>
      <c r="F43" s="107"/>
      <c r="G43" s="122"/>
      <c r="H43" s="137"/>
      <c r="I43" s="127"/>
      <c r="J43" s="13">
        <v>128</v>
      </c>
      <c r="K43" s="161">
        <v>7</v>
      </c>
      <c r="L43" s="118"/>
      <c r="M43" s="116">
        <v>896</v>
      </c>
      <c r="N43" s="33" t="s">
        <v>25</v>
      </c>
      <c r="O43" s="33">
        <v>1</v>
      </c>
      <c r="P43" s="17">
        <v>42482</v>
      </c>
      <c r="Q43" s="13">
        <v>12</v>
      </c>
      <c r="R43" s="35">
        <v>750</v>
      </c>
      <c r="S43" s="105"/>
    </row>
    <row r="44" spans="1:19" x14ac:dyDescent="0.2">
      <c r="A44" s="13" t="s">
        <v>138</v>
      </c>
      <c r="B44" s="13" t="s">
        <v>139</v>
      </c>
      <c r="C44" s="144">
        <v>42445</v>
      </c>
      <c r="D44" s="154"/>
      <c r="E44" s="151"/>
      <c r="F44" s="107"/>
      <c r="G44" s="122"/>
      <c r="H44" s="137"/>
      <c r="I44" s="127"/>
      <c r="J44" s="13">
        <v>128</v>
      </c>
      <c r="K44" s="161">
        <v>3</v>
      </c>
      <c r="L44" s="118"/>
      <c r="M44" s="116">
        <v>384</v>
      </c>
      <c r="N44" s="33" t="s">
        <v>28</v>
      </c>
      <c r="O44" s="33">
        <v>1</v>
      </c>
      <c r="P44" s="17">
        <v>42482</v>
      </c>
      <c r="Q44" s="13">
        <v>12</v>
      </c>
      <c r="R44" s="35">
        <v>300</v>
      </c>
      <c r="S44" s="105"/>
    </row>
    <row r="45" spans="1:19" x14ac:dyDescent="0.2">
      <c r="A45" s="13" t="s">
        <v>141</v>
      </c>
      <c r="B45" s="13" t="s">
        <v>142</v>
      </c>
      <c r="C45" s="144">
        <v>42445</v>
      </c>
      <c r="D45" s="154"/>
      <c r="E45" s="151"/>
      <c r="F45" s="107"/>
      <c r="G45" s="122"/>
      <c r="H45" s="137"/>
      <c r="I45" s="131"/>
      <c r="J45" s="13">
        <v>128</v>
      </c>
      <c r="K45" s="161">
        <v>3</v>
      </c>
      <c r="L45" s="118"/>
      <c r="M45" s="116">
        <v>384</v>
      </c>
      <c r="N45" s="33" t="s">
        <v>28</v>
      </c>
      <c r="O45" s="33">
        <v>1</v>
      </c>
      <c r="P45" s="17">
        <v>42482</v>
      </c>
      <c r="Q45" s="13">
        <v>12</v>
      </c>
      <c r="R45" s="35">
        <v>300</v>
      </c>
      <c r="S45" s="105"/>
    </row>
    <row r="46" spans="1:19" x14ac:dyDescent="0.2">
      <c r="A46" s="13" t="s">
        <v>238</v>
      </c>
      <c r="B46" s="13" t="s">
        <v>239</v>
      </c>
      <c r="C46" s="144">
        <v>42445</v>
      </c>
      <c r="D46" s="154"/>
      <c r="E46" s="150">
        <f t="shared" ref="E46:E63" si="2">M46*1.25</f>
        <v>31.25</v>
      </c>
      <c r="F46" s="109">
        <v>162</v>
      </c>
      <c r="G46" s="124">
        <f t="shared" ref="G46:G63" si="3">M46/F46</f>
        <v>0.15432098765432098</v>
      </c>
      <c r="H46" s="139"/>
      <c r="I46" s="132" t="s">
        <v>12</v>
      </c>
      <c r="J46" s="13">
        <v>50</v>
      </c>
      <c r="K46" s="161">
        <v>0.5</v>
      </c>
      <c r="L46" s="118"/>
      <c r="M46" s="116">
        <v>25</v>
      </c>
      <c r="N46" s="33">
        <v>1</v>
      </c>
      <c r="O46" s="33"/>
      <c r="P46" s="17">
        <v>42496</v>
      </c>
      <c r="Q46" s="13">
        <v>18</v>
      </c>
      <c r="R46" s="37">
        <v>25</v>
      </c>
      <c r="S46" s="106"/>
    </row>
    <row r="47" spans="1:19" x14ac:dyDescent="0.2">
      <c r="A47" s="13" t="s">
        <v>240</v>
      </c>
      <c r="B47" s="13" t="s">
        <v>241</v>
      </c>
      <c r="C47" s="144">
        <v>42445</v>
      </c>
      <c r="D47" s="154"/>
      <c r="E47" s="150">
        <f t="shared" si="2"/>
        <v>37.5</v>
      </c>
      <c r="F47" s="109">
        <v>162</v>
      </c>
      <c r="G47" s="124">
        <f t="shared" si="3"/>
        <v>0.18518518518518517</v>
      </c>
      <c r="H47" s="139"/>
      <c r="I47" s="132" t="s">
        <v>12</v>
      </c>
      <c r="J47" s="13">
        <v>50</v>
      </c>
      <c r="K47" s="161">
        <v>1</v>
      </c>
      <c r="L47" s="118"/>
      <c r="M47" s="116">
        <v>30</v>
      </c>
      <c r="N47" s="33">
        <v>1</v>
      </c>
      <c r="O47" s="33"/>
      <c r="P47" s="17">
        <v>42496</v>
      </c>
      <c r="Q47" s="13">
        <v>18</v>
      </c>
      <c r="R47" s="37">
        <v>30</v>
      </c>
      <c r="S47" s="105"/>
    </row>
    <row r="48" spans="1:19" x14ac:dyDescent="0.2">
      <c r="A48" s="13" t="s">
        <v>242</v>
      </c>
      <c r="B48" s="13" t="s">
        <v>243</v>
      </c>
      <c r="C48" s="144">
        <v>42445</v>
      </c>
      <c r="D48" s="154"/>
      <c r="E48" s="150">
        <f t="shared" si="2"/>
        <v>50</v>
      </c>
      <c r="F48" s="109">
        <v>162</v>
      </c>
      <c r="G48" s="124">
        <f t="shared" si="3"/>
        <v>0.24691358024691357</v>
      </c>
      <c r="H48" s="139"/>
      <c r="I48" s="132" t="s">
        <v>12</v>
      </c>
      <c r="J48" s="13">
        <v>50</v>
      </c>
      <c r="K48" s="161">
        <v>1</v>
      </c>
      <c r="L48" s="118"/>
      <c r="M48" s="116">
        <v>40</v>
      </c>
      <c r="N48" s="33">
        <v>1</v>
      </c>
      <c r="O48" s="33"/>
      <c r="P48" s="17">
        <v>42496</v>
      </c>
      <c r="Q48" s="13">
        <v>18</v>
      </c>
      <c r="R48" s="37">
        <v>40</v>
      </c>
      <c r="S48" s="105"/>
    </row>
    <row r="49" spans="1:19" x14ac:dyDescent="0.2">
      <c r="A49" s="13" t="s">
        <v>242</v>
      </c>
      <c r="B49" s="13" t="s">
        <v>244</v>
      </c>
      <c r="C49" s="144">
        <v>42445</v>
      </c>
      <c r="D49" s="154"/>
      <c r="E49" s="150">
        <f t="shared" si="2"/>
        <v>37.5</v>
      </c>
      <c r="F49" s="109">
        <v>162</v>
      </c>
      <c r="G49" s="124">
        <f t="shared" si="3"/>
        <v>0.18518518518518517</v>
      </c>
      <c r="H49" s="139"/>
      <c r="I49" s="132" t="s">
        <v>12</v>
      </c>
      <c r="J49" s="13">
        <v>50</v>
      </c>
      <c r="K49" s="161">
        <v>1</v>
      </c>
      <c r="L49" s="118"/>
      <c r="M49" s="116">
        <v>30</v>
      </c>
      <c r="N49" s="33">
        <v>1</v>
      </c>
      <c r="O49" s="33"/>
      <c r="P49" s="17">
        <v>42496</v>
      </c>
      <c r="Q49" s="13">
        <v>18</v>
      </c>
      <c r="R49" s="37">
        <v>30</v>
      </c>
      <c r="S49" s="105"/>
    </row>
    <row r="50" spans="1:19" x14ac:dyDescent="0.2">
      <c r="A50" s="13" t="s">
        <v>245</v>
      </c>
      <c r="B50" s="13" t="s">
        <v>246</v>
      </c>
      <c r="C50" s="144">
        <v>42445</v>
      </c>
      <c r="D50" s="154"/>
      <c r="E50" s="150">
        <f t="shared" si="2"/>
        <v>25</v>
      </c>
      <c r="F50" s="109">
        <v>162</v>
      </c>
      <c r="G50" s="124">
        <f t="shared" si="3"/>
        <v>0.12345679012345678</v>
      </c>
      <c r="H50" s="139"/>
      <c r="I50" s="132" t="s">
        <v>12</v>
      </c>
      <c r="J50" s="13">
        <v>50</v>
      </c>
      <c r="K50" s="161">
        <v>0.5</v>
      </c>
      <c r="L50" s="118"/>
      <c r="M50" s="116">
        <v>20</v>
      </c>
      <c r="N50" s="33">
        <v>1</v>
      </c>
      <c r="O50" s="33"/>
      <c r="P50" s="17">
        <v>42496</v>
      </c>
      <c r="Q50" s="13">
        <v>18</v>
      </c>
      <c r="R50" s="37">
        <v>20</v>
      </c>
      <c r="S50" s="105"/>
    </row>
    <row r="51" spans="1:19" x14ac:dyDescent="0.2">
      <c r="A51" s="13" t="s">
        <v>247</v>
      </c>
      <c r="B51" s="13" t="s">
        <v>248</v>
      </c>
      <c r="C51" s="144">
        <v>42445</v>
      </c>
      <c r="D51" s="154"/>
      <c r="E51" s="150">
        <f t="shared" si="2"/>
        <v>125</v>
      </c>
      <c r="F51" s="109">
        <v>162</v>
      </c>
      <c r="G51" s="124">
        <f t="shared" si="3"/>
        <v>0.61728395061728392</v>
      </c>
      <c r="H51" s="139"/>
      <c r="I51" s="132" t="s">
        <v>12</v>
      </c>
      <c r="J51" s="13">
        <v>50</v>
      </c>
      <c r="K51" s="161">
        <v>2</v>
      </c>
      <c r="L51" s="118"/>
      <c r="M51" s="116">
        <v>100</v>
      </c>
      <c r="N51" s="33">
        <v>1</v>
      </c>
      <c r="O51" s="33"/>
      <c r="P51" s="17">
        <v>42496</v>
      </c>
      <c r="Q51" s="13">
        <v>18</v>
      </c>
      <c r="R51" s="37">
        <v>100</v>
      </c>
      <c r="S51" s="105"/>
    </row>
    <row r="52" spans="1:19" x14ac:dyDescent="0.2">
      <c r="A52" s="13" t="s">
        <v>249</v>
      </c>
      <c r="B52" s="13" t="s">
        <v>250</v>
      </c>
      <c r="C52" s="144">
        <v>42445</v>
      </c>
      <c r="D52" s="154"/>
      <c r="E52" s="150">
        <f t="shared" si="2"/>
        <v>156.25</v>
      </c>
      <c r="F52" s="109">
        <v>162</v>
      </c>
      <c r="G52" s="124">
        <f t="shared" si="3"/>
        <v>0.77160493827160492</v>
      </c>
      <c r="H52" s="139"/>
      <c r="I52" s="132" t="s">
        <v>12</v>
      </c>
      <c r="J52" s="13">
        <v>50</v>
      </c>
      <c r="K52" s="161">
        <v>2.5</v>
      </c>
      <c r="L52" s="118"/>
      <c r="M52" s="116">
        <v>125</v>
      </c>
      <c r="N52" s="33">
        <v>1</v>
      </c>
      <c r="O52" s="33"/>
      <c r="P52" s="17">
        <v>42496</v>
      </c>
      <c r="Q52" s="13">
        <v>18</v>
      </c>
      <c r="R52" s="37">
        <v>100</v>
      </c>
      <c r="S52" s="93"/>
    </row>
    <row r="53" spans="1:19" x14ac:dyDescent="0.2">
      <c r="A53" s="13" t="s">
        <v>251</v>
      </c>
      <c r="B53" s="13" t="s">
        <v>252</v>
      </c>
      <c r="C53" s="144">
        <v>42445</v>
      </c>
      <c r="D53" s="154"/>
      <c r="E53" s="150">
        <f t="shared" si="2"/>
        <v>125</v>
      </c>
      <c r="F53" s="109">
        <v>162</v>
      </c>
      <c r="G53" s="124">
        <f t="shared" si="3"/>
        <v>0.61728395061728392</v>
      </c>
      <c r="H53" s="139"/>
      <c r="I53" s="132" t="s">
        <v>12</v>
      </c>
      <c r="J53" s="13">
        <v>50</v>
      </c>
      <c r="K53" s="161">
        <v>2</v>
      </c>
      <c r="L53" s="118"/>
      <c r="M53" s="116">
        <v>100</v>
      </c>
      <c r="N53" s="33">
        <v>1</v>
      </c>
      <c r="O53" s="33"/>
      <c r="P53" s="17">
        <v>42496</v>
      </c>
      <c r="Q53" s="13">
        <v>18</v>
      </c>
      <c r="R53" s="37">
        <v>100</v>
      </c>
      <c r="S53" s="93"/>
    </row>
    <row r="54" spans="1:19" x14ac:dyDescent="0.2">
      <c r="A54" s="13" t="s">
        <v>253</v>
      </c>
      <c r="B54" s="13" t="s">
        <v>254</v>
      </c>
      <c r="C54" s="144">
        <v>42445</v>
      </c>
      <c r="D54" s="154"/>
      <c r="E54" s="150">
        <f t="shared" si="2"/>
        <v>156.25</v>
      </c>
      <c r="F54" s="109">
        <v>162</v>
      </c>
      <c r="G54" s="124">
        <f t="shared" si="3"/>
        <v>0.77160493827160492</v>
      </c>
      <c r="H54" s="139"/>
      <c r="I54" s="132" t="s">
        <v>12</v>
      </c>
      <c r="J54" s="13">
        <v>50</v>
      </c>
      <c r="K54" s="161">
        <v>2.5</v>
      </c>
      <c r="L54" s="118"/>
      <c r="M54" s="116">
        <v>125</v>
      </c>
      <c r="N54" s="33">
        <v>1</v>
      </c>
      <c r="O54" s="33"/>
      <c r="P54" s="17">
        <v>42496</v>
      </c>
      <c r="Q54" s="13">
        <v>18</v>
      </c>
      <c r="R54" s="37">
        <v>100</v>
      </c>
      <c r="S54" s="93"/>
    </row>
    <row r="55" spans="1:19" x14ac:dyDescent="0.2">
      <c r="A55" s="13" t="s">
        <v>255</v>
      </c>
      <c r="B55" s="13" t="s">
        <v>256</v>
      </c>
      <c r="C55" s="144">
        <v>42445</v>
      </c>
      <c r="D55" s="154"/>
      <c r="E55" s="150">
        <f t="shared" si="2"/>
        <v>62.5</v>
      </c>
      <c r="F55" s="109">
        <v>162</v>
      </c>
      <c r="G55" s="124">
        <f t="shared" si="3"/>
        <v>0.30864197530864196</v>
      </c>
      <c r="H55" s="139"/>
      <c r="I55" s="132" t="s">
        <v>12</v>
      </c>
      <c r="J55" s="13">
        <v>50</v>
      </c>
      <c r="K55" s="161">
        <v>1</v>
      </c>
      <c r="L55" s="118"/>
      <c r="M55" s="116">
        <v>50</v>
      </c>
      <c r="N55" s="33">
        <v>1</v>
      </c>
      <c r="O55" s="33"/>
      <c r="P55" s="17">
        <v>42496</v>
      </c>
      <c r="Q55" s="13">
        <v>18</v>
      </c>
      <c r="R55" s="37">
        <v>25</v>
      </c>
      <c r="S55" s="93"/>
    </row>
    <row r="56" spans="1:19" x14ac:dyDescent="0.2">
      <c r="A56" s="13" t="s">
        <v>257</v>
      </c>
      <c r="B56" s="13" t="s">
        <v>258</v>
      </c>
      <c r="C56" s="144">
        <v>42445</v>
      </c>
      <c r="D56" s="154"/>
      <c r="E56" s="150">
        <f t="shared" si="2"/>
        <v>156.25</v>
      </c>
      <c r="F56" s="109">
        <v>162</v>
      </c>
      <c r="G56" s="124">
        <f t="shared" si="3"/>
        <v>0.77160493827160492</v>
      </c>
      <c r="H56" s="139"/>
      <c r="I56" s="132" t="s">
        <v>12</v>
      </c>
      <c r="J56" s="13">
        <v>50</v>
      </c>
      <c r="K56" s="161">
        <v>2.5</v>
      </c>
      <c r="L56" s="118"/>
      <c r="M56" s="116">
        <v>125</v>
      </c>
      <c r="N56" s="33">
        <v>1</v>
      </c>
      <c r="O56" s="33"/>
      <c r="P56" s="17">
        <v>42496</v>
      </c>
      <c r="Q56" s="13">
        <v>18</v>
      </c>
      <c r="R56" s="37">
        <v>100</v>
      </c>
      <c r="S56" s="93"/>
    </row>
    <row r="57" spans="1:19" x14ac:dyDescent="0.2">
      <c r="A57" s="13" t="s">
        <v>259</v>
      </c>
      <c r="B57" s="13" t="s">
        <v>260</v>
      </c>
      <c r="C57" s="144">
        <v>42445</v>
      </c>
      <c r="D57" s="154"/>
      <c r="E57" s="150">
        <f t="shared" si="2"/>
        <v>312.5</v>
      </c>
      <c r="F57" s="109">
        <v>162</v>
      </c>
      <c r="G57" s="124">
        <f t="shared" si="3"/>
        <v>1.5432098765432098</v>
      </c>
      <c r="H57" s="139"/>
      <c r="I57" s="132" t="s">
        <v>12</v>
      </c>
      <c r="J57" s="13">
        <v>50</v>
      </c>
      <c r="K57" s="161">
        <v>5</v>
      </c>
      <c r="L57" s="118"/>
      <c r="M57" s="116">
        <v>250</v>
      </c>
      <c r="N57" s="33">
        <v>1</v>
      </c>
      <c r="O57" s="33"/>
      <c r="P57" s="17">
        <v>42496</v>
      </c>
      <c r="Q57" s="13">
        <v>18</v>
      </c>
      <c r="R57" s="37">
        <v>200</v>
      </c>
      <c r="S57" s="93"/>
    </row>
    <row r="58" spans="1:19" x14ac:dyDescent="0.2">
      <c r="A58" s="13" t="s">
        <v>259</v>
      </c>
      <c r="B58" s="13" t="s">
        <v>261</v>
      </c>
      <c r="C58" s="144">
        <v>42445</v>
      </c>
      <c r="D58" s="154"/>
      <c r="E58" s="150">
        <f t="shared" si="2"/>
        <v>156.25</v>
      </c>
      <c r="F58" s="109">
        <v>162</v>
      </c>
      <c r="G58" s="124">
        <f t="shared" si="3"/>
        <v>0.77160493827160492</v>
      </c>
      <c r="H58" s="139"/>
      <c r="I58" s="132" t="s">
        <v>12</v>
      </c>
      <c r="J58" s="13">
        <v>50</v>
      </c>
      <c r="K58" s="161">
        <v>2.5</v>
      </c>
      <c r="L58" s="118"/>
      <c r="M58" s="116">
        <v>125</v>
      </c>
      <c r="N58" s="33">
        <v>1</v>
      </c>
      <c r="O58" s="33"/>
      <c r="P58" s="17">
        <v>42496</v>
      </c>
      <c r="Q58" s="13">
        <v>18</v>
      </c>
      <c r="R58" s="37">
        <v>100</v>
      </c>
      <c r="S58" s="93"/>
    </row>
    <row r="59" spans="1:19" x14ac:dyDescent="0.2">
      <c r="A59" s="13" t="s">
        <v>262</v>
      </c>
      <c r="B59" s="13" t="s">
        <v>263</v>
      </c>
      <c r="C59" s="144">
        <v>42445</v>
      </c>
      <c r="D59" s="154"/>
      <c r="E59" s="150">
        <f t="shared" si="2"/>
        <v>37.5</v>
      </c>
      <c r="F59" s="109">
        <v>162</v>
      </c>
      <c r="G59" s="124">
        <f t="shared" si="3"/>
        <v>0.18518518518518517</v>
      </c>
      <c r="H59" s="139"/>
      <c r="I59" s="132" t="s">
        <v>12</v>
      </c>
      <c r="J59" s="13">
        <v>50</v>
      </c>
      <c r="K59" s="161">
        <v>1</v>
      </c>
      <c r="L59" s="118"/>
      <c r="M59" s="116">
        <v>30</v>
      </c>
      <c r="N59" s="33">
        <v>1</v>
      </c>
      <c r="O59" s="33"/>
      <c r="P59" s="17">
        <v>42496</v>
      </c>
      <c r="Q59" s="13">
        <v>18</v>
      </c>
      <c r="R59" s="37">
        <v>30</v>
      </c>
      <c r="S59" s="93"/>
    </row>
    <row r="60" spans="1:19" x14ac:dyDescent="0.2">
      <c r="A60" s="13" t="s">
        <v>264</v>
      </c>
      <c r="B60" s="13" t="s">
        <v>265</v>
      </c>
      <c r="C60" s="144">
        <v>42445</v>
      </c>
      <c r="D60" s="154"/>
      <c r="E60" s="150">
        <f t="shared" si="2"/>
        <v>156.25</v>
      </c>
      <c r="F60" s="109">
        <v>162</v>
      </c>
      <c r="G60" s="124">
        <f t="shared" si="3"/>
        <v>0.77160493827160492</v>
      </c>
      <c r="H60" s="139"/>
      <c r="I60" s="132" t="s">
        <v>12</v>
      </c>
      <c r="J60" s="13">
        <v>50</v>
      </c>
      <c r="K60" s="161">
        <v>2.5</v>
      </c>
      <c r="L60" s="118"/>
      <c r="M60" s="116">
        <v>125</v>
      </c>
      <c r="N60" s="33">
        <v>1</v>
      </c>
      <c r="O60" s="33"/>
      <c r="P60" s="17">
        <v>42496</v>
      </c>
      <c r="Q60" s="13">
        <v>18</v>
      </c>
      <c r="R60" s="37">
        <v>100</v>
      </c>
      <c r="S60" s="93"/>
    </row>
    <row r="61" spans="1:19" x14ac:dyDescent="0.2">
      <c r="A61" s="13" t="s">
        <v>264</v>
      </c>
      <c r="B61" s="13" t="s">
        <v>266</v>
      </c>
      <c r="C61" s="144">
        <v>42445</v>
      </c>
      <c r="D61" s="154"/>
      <c r="E61" s="150">
        <f t="shared" si="2"/>
        <v>156.25</v>
      </c>
      <c r="F61" s="109">
        <v>162</v>
      </c>
      <c r="G61" s="124">
        <f t="shared" si="3"/>
        <v>0.77160493827160492</v>
      </c>
      <c r="H61" s="139"/>
      <c r="I61" s="132" t="s">
        <v>12</v>
      </c>
      <c r="J61" s="13">
        <v>50</v>
      </c>
      <c r="K61" s="161">
        <v>2.5</v>
      </c>
      <c r="L61" s="118"/>
      <c r="M61" s="116">
        <v>125</v>
      </c>
      <c r="N61" s="33">
        <v>1</v>
      </c>
      <c r="O61" s="33"/>
      <c r="P61" s="17">
        <v>42496</v>
      </c>
      <c r="Q61" s="13">
        <v>18</v>
      </c>
      <c r="R61" s="37">
        <v>95</v>
      </c>
      <c r="S61" s="93"/>
    </row>
    <row r="62" spans="1:19" ht="32" x14ac:dyDescent="0.2">
      <c r="A62" s="13" t="s">
        <v>267</v>
      </c>
      <c r="B62" s="13" t="s">
        <v>268</v>
      </c>
      <c r="C62" s="144">
        <v>42445</v>
      </c>
      <c r="D62" s="154"/>
      <c r="E62" s="150">
        <f t="shared" si="2"/>
        <v>62.5</v>
      </c>
      <c r="F62" s="109">
        <v>162</v>
      </c>
      <c r="G62" s="124">
        <f t="shared" si="3"/>
        <v>0.30864197530864196</v>
      </c>
      <c r="H62" s="139"/>
      <c r="I62" s="132" t="s">
        <v>12</v>
      </c>
      <c r="J62" s="13">
        <v>50</v>
      </c>
      <c r="K62" s="161">
        <v>1</v>
      </c>
      <c r="L62" s="118"/>
      <c r="M62" s="116">
        <v>50</v>
      </c>
      <c r="N62" s="33">
        <v>1</v>
      </c>
      <c r="O62" s="33"/>
      <c r="P62" s="17">
        <v>42496</v>
      </c>
      <c r="Q62" s="13">
        <v>18</v>
      </c>
      <c r="R62" s="37">
        <v>30</v>
      </c>
      <c r="S62" s="93" t="s">
        <v>479</v>
      </c>
    </row>
    <row r="63" spans="1:19" x14ac:dyDescent="0.2">
      <c r="A63" s="13" t="s">
        <v>269</v>
      </c>
      <c r="B63" s="13" t="s">
        <v>270</v>
      </c>
      <c r="C63" s="144">
        <v>42445</v>
      </c>
      <c r="D63" s="154"/>
      <c r="E63" s="150">
        <f t="shared" si="2"/>
        <v>37.5</v>
      </c>
      <c r="F63" s="109">
        <v>162</v>
      </c>
      <c r="G63" s="124">
        <f t="shared" si="3"/>
        <v>0.18518518518518517</v>
      </c>
      <c r="H63" s="139"/>
      <c r="I63" s="132" t="s">
        <v>12</v>
      </c>
      <c r="J63" s="13">
        <v>50</v>
      </c>
      <c r="K63" s="161">
        <v>1</v>
      </c>
      <c r="L63" s="118"/>
      <c r="M63" s="116">
        <v>30</v>
      </c>
      <c r="N63" s="33">
        <v>1</v>
      </c>
      <c r="O63" s="33"/>
      <c r="P63" s="17">
        <v>42496</v>
      </c>
      <c r="Q63" s="13">
        <v>18</v>
      </c>
      <c r="R63" s="37">
        <v>30</v>
      </c>
      <c r="S63" s="93"/>
    </row>
    <row r="64" spans="1:19" x14ac:dyDescent="0.2">
      <c r="A64" s="13" t="s">
        <v>441</v>
      </c>
      <c r="B64" s="13" t="s">
        <v>442</v>
      </c>
      <c r="C64" s="144">
        <v>42447</v>
      </c>
      <c r="D64" s="154"/>
      <c r="E64" s="151"/>
      <c r="F64" s="107"/>
      <c r="G64" s="122"/>
      <c r="H64" s="137"/>
      <c r="I64" s="131"/>
      <c r="J64" s="13">
        <v>128</v>
      </c>
      <c r="K64" s="161">
        <v>2</v>
      </c>
      <c r="L64" s="118"/>
      <c r="M64" s="116">
        <f>J64*K64</f>
        <v>256</v>
      </c>
      <c r="N64" s="33">
        <v>1</v>
      </c>
      <c r="O64" s="33"/>
      <c r="P64" s="17">
        <v>42492</v>
      </c>
      <c r="Q64" s="13">
        <v>9</v>
      </c>
      <c r="R64" s="35">
        <v>200</v>
      </c>
      <c r="S64" s="105"/>
    </row>
    <row r="65" spans="1:19" x14ac:dyDescent="0.2">
      <c r="A65" s="13" t="s">
        <v>152</v>
      </c>
      <c r="B65" s="13" t="s">
        <v>150</v>
      </c>
      <c r="C65" s="144">
        <v>42447</v>
      </c>
      <c r="D65" s="154"/>
      <c r="E65" s="151"/>
      <c r="F65" s="107"/>
      <c r="G65" s="122"/>
      <c r="H65" s="137"/>
      <c r="I65" s="127"/>
      <c r="J65" s="13">
        <v>128</v>
      </c>
      <c r="K65" s="161">
        <v>5.5</v>
      </c>
      <c r="L65" s="118"/>
      <c r="M65" s="116">
        <v>704</v>
      </c>
      <c r="N65" s="33" t="s">
        <v>25</v>
      </c>
      <c r="O65" s="33">
        <v>1</v>
      </c>
      <c r="P65" s="14">
        <v>42482</v>
      </c>
      <c r="Q65" s="13">
        <v>9</v>
      </c>
      <c r="R65" s="35">
        <v>600</v>
      </c>
      <c r="S65" s="105"/>
    </row>
    <row r="66" spans="1:19" x14ac:dyDescent="0.2">
      <c r="A66" s="13" t="s">
        <v>152</v>
      </c>
      <c r="B66" s="13" t="s">
        <v>151</v>
      </c>
      <c r="C66" s="144">
        <v>42447</v>
      </c>
      <c r="D66" s="154"/>
      <c r="E66" s="151"/>
      <c r="F66" s="107"/>
      <c r="G66" s="121"/>
      <c r="H66" s="136"/>
      <c r="I66" s="127"/>
      <c r="J66" s="13">
        <v>128</v>
      </c>
      <c r="K66" s="161">
        <v>5.5</v>
      </c>
      <c r="L66" s="118"/>
      <c r="M66" s="116">
        <v>704</v>
      </c>
      <c r="N66" s="33" t="s">
        <v>25</v>
      </c>
      <c r="O66" s="33">
        <v>1</v>
      </c>
      <c r="P66" s="14">
        <v>42482</v>
      </c>
      <c r="Q66" s="13">
        <v>9</v>
      </c>
      <c r="R66" s="35">
        <v>600</v>
      </c>
      <c r="S66" s="105"/>
    </row>
    <row r="67" spans="1:19" x14ac:dyDescent="0.2">
      <c r="A67" s="13" t="s">
        <v>158</v>
      </c>
      <c r="B67" s="13" t="s">
        <v>159</v>
      </c>
      <c r="C67" s="145">
        <v>42447</v>
      </c>
      <c r="D67" s="155"/>
      <c r="E67" s="151"/>
      <c r="F67" s="107"/>
      <c r="G67" s="121"/>
      <c r="H67" s="136"/>
      <c r="I67" s="127"/>
      <c r="J67" s="13">
        <v>72</v>
      </c>
      <c r="K67" s="161">
        <v>13</v>
      </c>
      <c r="L67" s="118"/>
      <c r="M67" s="116">
        <v>936</v>
      </c>
      <c r="N67" s="33" t="s">
        <v>25</v>
      </c>
      <c r="O67" s="33">
        <v>1</v>
      </c>
      <c r="P67" s="17">
        <v>42492</v>
      </c>
      <c r="Q67" s="13">
        <v>18</v>
      </c>
      <c r="R67" s="8">
        <v>800</v>
      </c>
      <c r="S67" s="105"/>
    </row>
    <row r="68" spans="1:19" x14ac:dyDescent="0.2">
      <c r="A68" s="54" t="s">
        <v>219</v>
      </c>
      <c r="B68" s="54" t="s">
        <v>219</v>
      </c>
      <c r="C68" s="144">
        <v>42447</v>
      </c>
      <c r="D68" s="154"/>
      <c r="E68" s="151"/>
      <c r="F68" s="107"/>
      <c r="G68" s="121"/>
      <c r="H68" s="136"/>
      <c r="I68" s="127"/>
      <c r="J68" s="13">
        <v>128</v>
      </c>
      <c r="K68" s="161">
        <v>2</v>
      </c>
      <c r="L68" s="118"/>
      <c r="M68" s="116">
        <v>200</v>
      </c>
      <c r="N68" s="33" t="s">
        <v>28</v>
      </c>
      <c r="O68" s="33">
        <v>1</v>
      </c>
      <c r="P68" s="17">
        <v>42492</v>
      </c>
      <c r="Q68" s="13">
        <v>9</v>
      </c>
      <c r="R68" s="8">
        <v>200</v>
      </c>
      <c r="S68" s="105"/>
    </row>
    <row r="69" spans="1:19" x14ac:dyDescent="0.2">
      <c r="A69" s="13" t="s">
        <v>101</v>
      </c>
      <c r="B69" s="13" t="s">
        <v>473</v>
      </c>
      <c r="C69" s="144">
        <v>42454</v>
      </c>
      <c r="D69" s="154"/>
      <c r="E69" s="150">
        <f>M69*1.25</f>
        <v>875</v>
      </c>
      <c r="F69" s="109">
        <v>162</v>
      </c>
      <c r="G69" s="124">
        <f>M69/F69</f>
        <v>4.3209876543209873</v>
      </c>
      <c r="H69" s="139"/>
      <c r="I69" s="130" t="s">
        <v>12</v>
      </c>
      <c r="J69" s="13">
        <v>50</v>
      </c>
      <c r="K69" s="161">
        <v>14</v>
      </c>
      <c r="L69" s="118"/>
      <c r="M69" s="116">
        <v>700</v>
      </c>
      <c r="N69" s="33">
        <v>1</v>
      </c>
      <c r="O69" s="33"/>
      <c r="P69" s="14">
        <v>42496</v>
      </c>
      <c r="Q69" s="13">
        <v>18</v>
      </c>
      <c r="R69" s="35">
        <v>600</v>
      </c>
      <c r="S69" s="105"/>
    </row>
    <row r="70" spans="1:19" x14ac:dyDescent="0.2">
      <c r="A70" s="13" t="s">
        <v>59</v>
      </c>
      <c r="B70" s="13" t="s">
        <v>60</v>
      </c>
      <c r="C70" s="144">
        <v>42457</v>
      </c>
      <c r="D70" s="154"/>
      <c r="E70" s="151"/>
      <c r="F70" s="107"/>
      <c r="G70" s="121"/>
      <c r="H70" s="136"/>
      <c r="I70" s="128"/>
      <c r="J70" s="13">
        <v>128</v>
      </c>
      <c r="K70" s="161">
        <v>2</v>
      </c>
      <c r="L70" s="118"/>
      <c r="M70" s="116">
        <v>256</v>
      </c>
      <c r="N70" s="33" t="s">
        <v>28</v>
      </c>
      <c r="O70" s="33">
        <v>1</v>
      </c>
      <c r="P70" s="17">
        <v>42492</v>
      </c>
      <c r="Q70" s="13">
        <v>9</v>
      </c>
      <c r="R70" s="34">
        <v>200</v>
      </c>
      <c r="S70" s="105"/>
    </row>
    <row r="71" spans="1:19" x14ac:dyDescent="0.2">
      <c r="A71" s="13" t="s">
        <v>144</v>
      </c>
      <c r="B71" s="13" t="s">
        <v>145</v>
      </c>
      <c r="C71" s="144">
        <v>42457</v>
      </c>
      <c r="D71" s="154"/>
      <c r="E71" s="151"/>
      <c r="F71" s="107"/>
      <c r="G71" s="121"/>
      <c r="H71" s="136"/>
      <c r="I71" s="127"/>
      <c r="J71" s="13">
        <v>128</v>
      </c>
      <c r="K71" s="161">
        <v>3</v>
      </c>
      <c r="L71" s="118"/>
      <c r="M71" s="116">
        <v>384</v>
      </c>
      <c r="N71" s="33" t="s">
        <v>28</v>
      </c>
      <c r="O71" s="33">
        <v>1</v>
      </c>
      <c r="P71" s="17">
        <v>42492</v>
      </c>
      <c r="Q71" s="13">
        <v>12</v>
      </c>
      <c r="R71" s="35">
        <v>300</v>
      </c>
      <c r="S71" s="105"/>
    </row>
    <row r="72" spans="1:19" x14ac:dyDescent="0.2">
      <c r="A72" s="13" t="s">
        <v>146</v>
      </c>
      <c r="B72" s="13" t="s">
        <v>147</v>
      </c>
      <c r="C72" s="144">
        <v>42457</v>
      </c>
      <c r="D72" s="154"/>
      <c r="E72" s="151"/>
      <c r="F72" s="107"/>
      <c r="G72" s="121"/>
      <c r="H72" s="136"/>
      <c r="I72" s="127"/>
      <c r="J72" s="13">
        <v>128</v>
      </c>
      <c r="K72" s="161">
        <v>3</v>
      </c>
      <c r="L72" s="118"/>
      <c r="M72" s="116">
        <v>384</v>
      </c>
      <c r="N72" s="33" t="s">
        <v>28</v>
      </c>
      <c r="O72" s="33">
        <v>1</v>
      </c>
      <c r="P72" s="17">
        <v>42492</v>
      </c>
      <c r="Q72" s="13">
        <v>12</v>
      </c>
      <c r="R72" s="35">
        <v>300</v>
      </c>
      <c r="S72" s="105"/>
    </row>
    <row r="73" spans="1:19" x14ac:dyDescent="0.2">
      <c r="A73" s="13" t="s">
        <v>169</v>
      </c>
      <c r="B73" s="13" t="s">
        <v>481</v>
      </c>
      <c r="C73" s="143">
        <v>42461</v>
      </c>
      <c r="D73" s="153"/>
      <c r="E73" s="151"/>
      <c r="F73" s="107"/>
      <c r="G73" s="121"/>
      <c r="H73" s="136"/>
      <c r="I73" s="127"/>
      <c r="J73" s="13">
        <v>162</v>
      </c>
      <c r="K73" s="161">
        <v>11.5</v>
      </c>
      <c r="L73" s="118"/>
      <c r="M73" s="116">
        <v>11178</v>
      </c>
      <c r="N73" s="113" t="s">
        <v>497</v>
      </c>
      <c r="O73" s="33" t="s">
        <v>26</v>
      </c>
      <c r="P73" s="17">
        <v>42531</v>
      </c>
      <c r="Q73" s="13">
        <v>9</v>
      </c>
      <c r="R73" s="8">
        <v>1600</v>
      </c>
      <c r="S73" s="105"/>
    </row>
    <row r="74" spans="1:19" x14ac:dyDescent="0.2">
      <c r="A74" s="13" t="s">
        <v>173</v>
      </c>
      <c r="B74" s="13" t="s">
        <v>175</v>
      </c>
      <c r="C74" s="144">
        <v>42466</v>
      </c>
      <c r="D74" s="154"/>
      <c r="E74" s="150">
        <f>M74*1.25</f>
        <v>343.75</v>
      </c>
      <c r="F74" s="109">
        <v>162</v>
      </c>
      <c r="G74" s="124">
        <f>M74/F74</f>
        <v>1.6975308641975309</v>
      </c>
      <c r="H74" s="139"/>
      <c r="I74" s="130" t="s">
        <v>12</v>
      </c>
      <c r="J74" s="13">
        <v>50</v>
      </c>
      <c r="K74" s="161">
        <v>5.5</v>
      </c>
      <c r="L74" s="118"/>
      <c r="M74" s="116">
        <v>275</v>
      </c>
      <c r="N74" s="33">
        <v>1</v>
      </c>
      <c r="O74" s="33"/>
      <c r="P74" s="17">
        <v>42522</v>
      </c>
      <c r="Q74" s="13">
        <v>15</v>
      </c>
      <c r="R74" s="8">
        <v>240</v>
      </c>
      <c r="S74" s="105"/>
    </row>
    <row r="75" spans="1:19" x14ac:dyDescent="0.2">
      <c r="A75" s="13" t="s">
        <v>176</v>
      </c>
      <c r="B75" s="13" t="s">
        <v>179</v>
      </c>
      <c r="C75" s="144">
        <v>42466</v>
      </c>
      <c r="D75" s="154"/>
      <c r="E75" s="150">
        <f>M75*1.25</f>
        <v>375</v>
      </c>
      <c r="F75" s="109">
        <v>162</v>
      </c>
      <c r="G75" s="124">
        <f>M75/F75</f>
        <v>1.8518518518518519</v>
      </c>
      <c r="H75" s="139"/>
      <c r="I75" s="130" t="s">
        <v>12</v>
      </c>
      <c r="J75" s="13">
        <v>50</v>
      </c>
      <c r="K75" s="161">
        <v>6</v>
      </c>
      <c r="L75" s="118"/>
      <c r="M75" s="116">
        <v>300</v>
      </c>
      <c r="N75" s="33">
        <v>1</v>
      </c>
      <c r="O75" s="33"/>
      <c r="P75" s="17">
        <v>42156</v>
      </c>
      <c r="Q75" s="13">
        <v>15</v>
      </c>
      <c r="R75" s="8">
        <v>240</v>
      </c>
      <c r="S75" s="105"/>
    </row>
    <row r="76" spans="1:19" x14ac:dyDescent="0.2">
      <c r="A76" s="13" t="s">
        <v>97</v>
      </c>
      <c r="B76" s="13" t="s">
        <v>98</v>
      </c>
      <c r="C76" s="144">
        <v>42473</v>
      </c>
      <c r="D76" s="154"/>
      <c r="E76" s="151"/>
      <c r="F76" s="107"/>
      <c r="G76" s="121"/>
      <c r="H76" s="136"/>
      <c r="I76" s="128"/>
      <c r="J76" s="13">
        <v>72</v>
      </c>
      <c r="K76" s="161">
        <v>10</v>
      </c>
      <c r="L76" s="118"/>
      <c r="M76" s="116">
        <v>720</v>
      </c>
      <c r="N76" s="33" t="s">
        <v>25</v>
      </c>
      <c r="O76" s="33">
        <v>1</v>
      </c>
      <c r="P76" s="17">
        <v>42499</v>
      </c>
      <c r="Q76" s="13">
        <v>12</v>
      </c>
      <c r="R76" s="35">
        <v>600</v>
      </c>
      <c r="S76" s="105"/>
    </row>
    <row r="77" spans="1:19" x14ac:dyDescent="0.2">
      <c r="A77" s="13" t="s">
        <v>100</v>
      </c>
      <c r="B77" s="13" t="s">
        <v>474</v>
      </c>
      <c r="C77" s="144">
        <v>42473</v>
      </c>
      <c r="D77" s="154"/>
      <c r="E77" s="150">
        <f>M77*1.25</f>
        <v>593.75</v>
      </c>
      <c r="F77" s="109">
        <v>162</v>
      </c>
      <c r="G77" s="124">
        <f>M77/F77</f>
        <v>2.9320987654320989</v>
      </c>
      <c r="H77" s="139"/>
      <c r="I77" s="130" t="s">
        <v>12</v>
      </c>
      <c r="J77" s="13">
        <v>50</v>
      </c>
      <c r="K77" s="161">
        <v>9.5</v>
      </c>
      <c r="L77" s="118"/>
      <c r="M77" s="116">
        <v>475</v>
      </c>
      <c r="N77" s="33">
        <v>1</v>
      </c>
      <c r="O77" s="33"/>
      <c r="P77" s="14">
        <v>42531</v>
      </c>
      <c r="Q77" s="13">
        <v>18</v>
      </c>
      <c r="R77" s="35">
        <v>400</v>
      </c>
      <c r="S77" s="105"/>
    </row>
    <row r="78" spans="1:19" x14ac:dyDescent="0.2">
      <c r="A78" s="13" t="s">
        <v>102</v>
      </c>
      <c r="B78" s="13" t="s">
        <v>475</v>
      </c>
      <c r="C78" s="144">
        <v>42473</v>
      </c>
      <c r="D78" s="154"/>
      <c r="E78" s="150">
        <f>M78*1.25</f>
        <v>593.75</v>
      </c>
      <c r="F78" s="109">
        <v>162</v>
      </c>
      <c r="G78" s="124">
        <f>M78/F78</f>
        <v>2.9320987654320989</v>
      </c>
      <c r="H78" s="139"/>
      <c r="I78" s="130" t="s">
        <v>12</v>
      </c>
      <c r="J78" s="13">
        <v>50</v>
      </c>
      <c r="K78" s="161">
        <v>9.5</v>
      </c>
      <c r="L78" s="118"/>
      <c r="M78" s="116">
        <v>475</v>
      </c>
      <c r="N78" s="33">
        <v>1</v>
      </c>
      <c r="O78" s="33"/>
      <c r="P78" s="14">
        <v>42531</v>
      </c>
      <c r="Q78" s="13">
        <v>18</v>
      </c>
      <c r="R78" s="35">
        <v>400</v>
      </c>
      <c r="S78" s="105"/>
    </row>
    <row r="79" spans="1:19" x14ac:dyDescent="0.2">
      <c r="A79" s="13" t="s">
        <v>155</v>
      </c>
      <c r="B79" s="13" t="s">
        <v>156</v>
      </c>
      <c r="C79" s="145">
        <v>42473</v>
      </c>
      <c r="D79" s="155"/>
      <c r="E79" s="151"/>
      <c r="F79" s="107"/>
      <c r="G79" s="121"/>
      <c r="H79" s="136"/>
      <c r="I79" s="127"/>
      <c r="J79" s="13">
        <v>72</v>
      </c>
      <c r="K79" s="161">
        <v>8</v>
      </c>
      <c r="L79" s="118"/>
      <c r="M79" s="116">
        <v>576</v>
      </c>
      <c r="N79" s="33" t="s">
        <v>28</v>
      </c>
      <c r="O79" s="33">
        <v>1</v>
      </c>
      <c r="P79" s="17">
        <v>42499</v>
      </c>
      <c r="Q79" s="13">
        <v>24</v>
      </c>
      <c r="R79" s="8">
        <v>450</v>
      </c>
      <c r="S79" s="105"/>
    </row>
    <row r="80" spans="1:19" x14ac:dyDescent="0.2">
      <c r="A80" s="13" t="s">
        <v>153</v>
      </c>
      <c r="B80" s="13" t="s">
        <v>154</v>
      </c>
      <c r="C80" s="145">
        <v>42480</v>
      </c>
      <c r="D80" s="155"/>
      <c r="E80" s="151"/>
      <c r="F80" s="107"/>
      <c r="G80" s="122"/>
      <c r="H80" s="137"/>
      <c r="I80" s="127"/>
      <c r="J80" s="13">
        <v>72</v>
      </c>
      <c r="K80" s="161">
        <v>11</v>
      </c>
      <c r="L80" s="118"/>
      <c r="M80" s="116">
        <v>792</v>
      </c>
      <c r="N80" s="33" t="s">
        <v>25</v>
      </c>
      <c r="O80" s="33">
        <v>1</v>
      </c>
      <c r="P80" s="17">
        <v>42508</v>
      </c>
      <c r="Q80" s="13">
        <v>18</v>
      </c>
      <c r="R80" s="35">
        <v>600</v>
      </c>
      <c r="S80" s="105"/>
    </row>
    <row r="81" spans="1:19" x14ac:dyDescent="0.2">
      <c r="A81" s="13" t="s">
        <v>230</v>
      </c>
      <c r="B81" s="13" t="s">
        <v>231</v>
      </c>
      <c r="C81" s="144">
        <v>42480</v>
      </c>
      <c r="D81" s="154"/>
      <c r="E81" s="151"/>
      <c r="F81" s="107"/>
      <c r="G81" s="122"/>
      <c r="H81" s="137"/>
      <c r="I81" s="127"/>
      <c r="J81" s="13">
        <v>72</v>
      </c>
      <c r="K81" s="161">
        <v>7</v>
      </c>
      <c r="L81" s="118"/>
      <c r="M81" s="116">
        <v>504</v>
      </c>
      <c r="N81" s="33" t="s">
        <v>28</v>
      </c>
      <c r="O81" s="33">
        <v>1</v>
      </c>
      <c r="P81" s="14">
        <v>42508</v>
      </c>
      <c r="Q81" s="13">
        <v>15</v>
      </c>
      <c r="R81" s="8">
        <v>360</v>
      </c>
      <c r="S81" s="105"/>
    </row>
    <row r="82" spans="1:19" x14ac:dyDescent="0.2">
      <c r="A82" s="13" t="s">
        <v>232</v>
      </c>
      <c r="B82" s="13" t="s">
        <v>233</v>
      </c>
      <c r="C82" s="144">
        <v>42480</v>
      </c>
      <c r="D82" s="154"/>
      <c r="E82" s="151"/>
      <c r="F82" s="107"/>
      <c r="G82" s="122"/>
      <c r="H82" s="137"/>
      <c r="I82" s="127"/>
      <c r="J82" s="13">
        <v>72</v>
      </c>
      <c r="K82" s="161">
        <v>7</v>
      </c>
      <c r="L82" s="118"/>
      <c r="M82" s="116">
        <v>504</v>
      </c>
      <c r="N82" s="33" t="s">
        <v>28</v>
      </c>
      <c r="O82" s="33">
        <v>1</v>
      </c>
      <c r="P82" s="17">
        <v>42508</v>
      </c>
      <c r="Q82" s="13">
        <v>15</v>
      </c>
      <c r="R82" s="8">
        <v>360</v>
      </c>
      <c r="S82" s="105"/>
    </row>
    <row r="83" spans="1:19" x14ac:dyDescent="0.2">
      <c r="A83" s="13" t="s">
        <v>99</v>
      </c>
      <c r="B83" s="13" t="s">
        <v>98</v>
      </c>
      <c r="C83" s="144">
        <v>42487</v>
      </c>
      <c r="D83" s="154"/>
      <c r="E83" s="149"/>
      <c r="F83" s="107"/>
      <c r="G83" s="121"/>
      <c r="H83" s="136"/>
      <c r="I83" s="128"/>
      <c r="J83" s="13">
        <v>72</v>
      </c>
      <c r="K83" s="161">
        <v>10</v>
      </c>
      <c r="L83" s="118"/>
      <c r="M83" s="116">
        <v>720</v>
      </c>
      <c r="N83" s="33" t="s">
        <v>25</v>
      </c>
      <c r="O83" s="33">
        <v>1</v>
      </c>
      <c r="P83" s="17">
        <v>42513</v>
      </c>
      <c r="Q83" s="13">
        <v>12</v>
      </c>
      <c r="R83" s="35">
        <v>600</v>
      </c>
      <c r="S83" s="105"/>
    </row>
    <row r="84" spans="1:19" x14ac:dyDescent="0.2">
      <c r="A84" s="13" t="s">
        <v>220</v>
      </c>
      <c r="B84" s="13" t="s">
        <v>221</v>
      </c>
      <c r="C84" s="144">
        <v>42491</v>
      </c>
      <c r="D84" s="154"/>
      <c r="E84" s="149"/>
      <c r="F84" s="107"/>
      <c r="G84" s="121"/>
      <c r="H84" s="136"/>
      <c r="I84" s="127"/>
      <c r="J84" s="13">
        <v>72</v>
      </c>
      <c r="K84" s="161">
        <v>4</v>
      </c>
      <c r="L84" s="118"/>
      <c r="M84" s="116">
        <v>288</v>
      </c>
      <c r="N84" s="33" t="s">
        <v>28</v>
      </c>
      <c r="O84" s="33">
        <v>1</v>
      </c>
      <c r="P84" s="159">
        <v>42156</v>
      </c>
      <c r="Q84" s="13">
        <v>15</v>
      </c>
      <c r="R84" s="8">
        <v>240</v>
      </c>
      <c r="S84" s="105"/>
    </row>
    <row r="85" spans="1:19" x14ac:dyDescent="0.2">
      <c r="A85" s="13" t="s">
        <v>222</v>
      </c>
      <c r="B85" s="13" t="s">
        <v>223</v>
      </c>
      <c r="C85" s="144">
        <v>42491</v>
      </c>
      <c r="D85" s="154"/>
      <c r="E85" s="149"/>
      <c r="F85" s="107"/>
      <c r="G85" s="121"/>
      <c r="H85" s="136"/>
      <c r="I85" s="127"/>
      <c r="J85" s="13">
        <v>72</v>
      </c>
      <c r="K85" s="161">
        <v>8</v>
      </c>
      <c r="L85" s="118"/>
      <c r="M85" s="116">
        <v>576</v>
      </c>
      <c r="N85" s="33" t="s">
        <v>28</v>
      </c>
      <c r="O85" s="33">
        <v>1</v>
      </c>
      <c r="P85" s="17">
        <v>42156</v>
      </c>
      <c r="Q85" s="13">
        <v>15</v>
      </c>
      <c r="R85" s="8">
        <v>480</v>
      </c>
      <c r="S85" s="105"/>
    </row>
    <row r="86" spans="1:19" x14ac:dyDescent="0.2">
      <c r="A86" s="13" t="s">
        <v>224</v>
      </c>
      <c r="B86" s="13" t="s">
        <v>225</v>
      </c>
      <c r="C86" s="144">
        <v>42491</v>
      </c>
      <c r="D86" s="154"/>
      <c r="E86" s="149"/>
      <c r="F86" s="107"/>
      <c r="G86" s="121"/>
      <c r="H86" s="136"/>
      <c r="I86" s="127"/>
      <c r="J86" s="13">
        <v>72</v>
      </c>
      <c r="K86" s="161">
        <v>14</v>
      </c>
      <c r="L86" s="118"/>
      <c r="M86" s="116">
        <v>1008</v>
      </c>
      <c r="N86" s="33" t="s">
        <v>28</v>
      </c>
      <c r="O86" s="33">
        <v>1</v>
      </c>
      <c r="P86" s="17">
        <v>42156</v>
      </c>
      <c r="Q86" s="13">
        <v>15</v>
      </c>
      <c r="R86" s="8">
        <v>840</v>
      </c>
      <c r="S86" s="105"/>
    </row>
    <row r="87" spans="1:19" x14ac:dyDescent="0.2">
      <c r="A87" s="13" t="s">
        <v>226</v>
      </c>
      <c r="B87" s="13" t="s">
        <v>227</v>
      </c>
      <c r="C87" s="144">
        <v>42491</v>
      </c>
      <c r="D87" s="154"/>
      <c r="E87" s="149"/>
      <c r="F87" s="107"/>
      <c r="G87" s="121"/>
      <c r="H87" s="136"/>
      <c r="I87" s="127"/>
      <c r="J87" s="13">
        <v>72</v>
      </c>
      <c r="K87" s="161">
        <v>14</v>
      </c>
      <c r="L87" s="118"/>
      <c r="M87" s="116">
        <v>1008</v>
      </c>
      <c r="N87" s="33" t="s">
        <v>28</v>
      </c>
      <c r="O87" s="33">
        <v>1</v>
      </c>
      <c r="P87" s="17">
        <v>42156</v>
      </c>
      <c r="Q87" s="13">
        <v>15</v>
      </c>
      <c r="R87" s="8">
        <v>840</v>
      </c>
      <c r="S87" s="105"/>
    </row>
    <row r="88" spans="1:19" x14ac:dyDescent="0.2">
      <c r="A88" s="13" t="s">
        <v>228</v>
      </c>
      <c r="B88" s="13" t="s">
        <v>229</v>
      </c>
      <c r="C88" s="144">
        <v>42491</v>
      </c>
      <c r="D88" s="154"/>
      <c r="E88" s="149"/>
      <c r="F88" s="108"/>
      <c r="G88" s="125"/>
      <c r="H88" s="140"/>
      <c r="I88" s="133"/>
      <c r="J88" s="13">
        <v>72</v>
      </c>
      <c r="K88" s="161">
        <v>8</v>
      </c>
      <c r="L88" s="118"/>
      <c r="M88" s="116">
        <v>576</v>
      </c>
      <c r="N88" s="33" t="s">
        <v>28</v>
      </c>
      <c r="O88" s="33">
        <v>1</v>
      </c>
      <c r="P88" s="17">
        <v>42156</v>
      </c>
      <c r="Q88" s="13">
        <v>15</v>
      </c>
      <c r="R88" s="8">
        <v>480</v>
      </c>
      <c r="S88" s="105"/>
    </row>
    <row r="89" spans="1:19" x14ac:dyDescent="0.2">
      <c r="A89" s="13" t="s">
        <v>59</v>
      </c>
      <c r="B89" s="13" t="s">
        <v>60</v>
      </c>
      <c r="C89" s="144">
        <v>42494</v>
      </c>
      <c r="D89" s="154"/>
      <c r="E89" s="149"/>
      <c r="F89" s="107"/>
      <c r="G89" s="121"/>
      <c r="H89" s="136"/>
      <c r="I89" s="128"/>
      <c r="J89" s="13">
        <v>128</v>
      </c>
      <c r="K89" s="161">
        <v>2</v>
      </c>
      <c r="L89" s="118"/>
      <c r="M89" s="116">
        <v>256</v>
      </c>
      <c r="N89" s="33" t="s">
        <v>28</v>
      </c>
      <c r="O89" s="33">
        <v>1</v>
      </c>
      <c r="P89" s="17">
        <v>42529</v>
      </c>
      <c r="Q89" s="13">
        <v>9</v>
      </c>
      <c r="R89" s="34">
        <v>200</v>
      </c>
      <c r="S89" s="105"/>
    </row>
    <row r="90" spans="1:19" x14ac:dyDescent="0.2">
      <c r="A90" s="13" t="s">
        <v>155</v>
      </c>
      <c r="B90" s="13" t="s">
        <v>157</v>
      </c>
      <c r="C90" s="145">
        <v>42501</v>
      </c>
      <c r="D90" s="155"/>
      <c r="E90" s="149"/>
      <c r="F90" s="107"/>
      <c r="G90" s="121"/>
      <c r="H90" s="136"/>
      <c r="I90" s="127"/>
      <c r="J90" s="13">
        <v>72</v>
      </c>
      <c r="K90" s="161">
        <v>6</v>
      </c>
      <c r="L90" s="118"/>
      <c r="M90" s="116">
        <v>432</v>
      </c>
      <c r="N90" s="33" t="s">
        <v>28</v>
      </c>
      <c r="O90" s="33">
        <v>1</v>
      </c>
      <c r="P90" s="17">
        <v>42529</v>
      </c>
      <c r="Q90" s="13">
        <v>24</v>
      </c>
      <c r="R90" s="8">
        <v>300</v>
      </c>
      <c r="S90" s="105"/>
    </row>
    <row r="91" spans="1:19" x14ac:dyDescent="0.2">
      <c r="A91" s="13" t="s">
        <v>217</v>
      </c>
      <c r="B91" s="13" t="s">
        <v>218</v>
      </c>
      <c r="C91" s="146">
        <v>42501</v>
      </c>
      <c r="D91" s="156"/>
      <c r="E91" s="149"/>
      <c r="F91" s="107"/>
      <c r="G91" s="121"/>
      <c r="H91" s="136"/>
      <c r="I91" s="127"/>
      <c r="J91" s="13">
        <v>72</v>
      </c>
      <c r="K91" s="161">
        <v>6</v>
      </c>
      <c r="L91" s="118"/>
      <c r="M91" s="116">
        <v>432</v>
      </c>
      <c r="N91" s="33" t="s">
        <v>28</v>
      </c>
      <c r="O91" s="33">
        <v>1</v>
      </c>
      <c r="P91" s="17">
        <v>42531</v>
      </c>
      <c r="Q91" s="13">
        <v>30</v>
      </c>
      <c r="R91" s="8">
        <v>360</v>
      </c>
      <c r="S91" s="105"/>
    </row>
    <row r="92" spans="1:19" x14ac:dyDescent="0.2">
      <c r="A92" s="13" t="s">
        <v>94</v>
      </c>
      <c r="B92" s="13" t="s">
        <v>96</v>
      </c>
      <c r="C92" s="144">
        <v>42527</v>
      </c>
      <c r="D92" s="154"/>
      <c r="E92" s="149"/>
      <c r="F92" s="107"/>
      <c r="G92" s="121"/>
      <c r="H92" s="136"/>
      <c r="I92" s="128"/>
      <c r="J92" s="13">
        <v>72</v>
      </c>
      <c r="K92" s="161">
        <v>5</v>
      </c>
      <c r="L92" s="118"/>
      <c r="M92" s="116">
        <v>360</v>
      </c>
      <c r="N92" s="33" t="s">
        <v>25</v>
      </c>
      <c r="O92" s="33">
        <v>1</v>
      </c>
      <c r="P92" s="17">
        <v>42545</v>
      </c>
      <c r="Q92" s="13">
        <v>12</v>
      </c>
      <c r="R92" s="35">
        <v>300</v>
      </c>
      <c r="S92" s="105"/>
    </row>
    <row r="93" spans="1:19" x14ac:dyDescent="0.2">
      <c r="A93" s="13" t="s">
        <v>94</v>
      </c>
      <c r="B93" s="13" t="s">
        <v>95</v>
      </c>
      <c r="C93" s="144">
        <v>42527</v>
      </c>
      <c r="D93" s="154"/>
      <c r="E93" s="149"/>
      <c r="F93" s="107"/>
      <c r="G93" s="121"/>
      <c r="H93" s="136"/>
      <c r="I93" s="128"/>
      <c r="J93" s="13">
        <v>72</v>
      </c>
      <c r="K93" s="161">
        <v>5</v>
      </c>
      <c r="L93" s="118"/>
      <c r="M93" s="116">
        <v>360</v>
      </c>
      <c r="N93" s="33" t="s">
        <v>25</v>
      </c>
      <c r="O93" s="33">
        <v>1</v>
      </c>
      <c r="P93" s="17">
        <v>42545</v>
      </c>
      <c r="Q93" s="13">
        <v>12</v>
      </c>
      <c r="R93" s="38">
        <v>300</v>
      </c>
      <c r="S93" s="105"/>
    </row>
    <row r="94" spans="1:19" x14ac:dyDescent="0.2">
      <c r="A94" s="13" t="s">
        <v>215</v>
      </c>
      <c r="B94" s="13" t="s">
        <v>216</v>
      </c>
      <c r="C94" s="146">
        <v>42527</v>
      </c>
      <c r="D94" s="156"/>
      <c r="E94" s="149"/>
      <c r="F94" s="107"/>
      <c r="G94" s="121"/>
      <c r="H94" s="136"/>
      <c r="I94" s="127"/>
      <c r="J94" s="13">
        <v>72</v>
      </c>
      <c r="K94" s="161">
        <v>2</v>
      </c>
      <c r="L94" s="118"/>
      <c r="M94" s="116">
        <v>144</v>
      </c>
      <c r="N94" s="33" t="s">
        <v>28</v>
      </c>
      <c r="O94" s="33">
        <v>1</v>
      </c>
      <c r="P94" s="17">
        <v>42557</v>
      </c>
      <c r="Q94" s="13">
        <v>30</v>
      </c>
      <c r="R94" s="8">
        <v>120</v>
      </c>
      <c r="S94" s="105"/>
    </row>
    <row r="95" spans="1:19" x14ac:dyDescent="0.2">
      <c r="A95" s="13" t="s">
        <v>230</v>
      </c>
      <c r="B95" s="13" t="s">
        <v>231</v>
      </c>
      <c r="C95" s="144">
        <v>42527</v>
      </c>
      <c r="D95" s="154"/>
      <c r="E95" s="149"/>
      <c r="F95" s="107"/>
      <c r="G95" s="122"/>
      <c r="H95" s="137"/>
      <c r="I95" s="127"/>
      <c r="J95" s="13">
        <v>72</v>
      </c>
      <c r="K95" s="161">
        <v>8</v>
      </c>
      <c r="L95" s="118"/>
      <c r="M95" s="116">
        <v>576</v>
      </c>
      <c r="N95" s="33" t="s">
        <v>28</v>
      </c>
      <c r="O95" s="33">
        <v>1</v>
      </c>
      <c r="P95" s="17">
        <v>42559</v>
      </c>
      <c r="Q95" s="13">
        <v>15</v>
      </c>
      <c r="R95" s="8">
        <v>480</v>
      </c>
      <c r="S95" s="105"/>
    </row>
    <row r="96" spans="1:19" x14ac:dyDescent="0.2">
      <c r="A96" s="13" t="s">
        <v>232</v>
      </c>
      <c r="B96" s="13" t="s">
        <v>234</v>
      </c>
      <c r="C96" s="144">
        <v>42527</v>
      </c>
      <c r="D96" s="154"/>
      <c r="E96" s="149"/>
      <c r="F96" s="107"/>
      <c r="G96" s="121"/>
      <c r="H96" s="136"/>
      <c r="I96" s="127"/>
      <c r="J96" s="13">
        <v>72</v>
      </c>
      <c r="K96" s="161">
        <v>8</v>
      </c>
      <c r="L96" s="118"/>
      <c r="M96" s="116">
        <v>576</v>
      </c>
      <c r="N96" s="33" t="s">
        <v>28</v>
      </c>
      <c r="O96" s="33">
        <v>1</v>
      </c>
      <c r="P96" s="17">
        <v>42559</v>
      </c>
      <c r="Q96" s="13">
        <v>15</v>
      </c>
      <c r="R96" s="8">
        <v>480</v>
      </c>
      <c r="S96" s="105"/>
    </row>
    <row r="97" spans="1:23" x14ac:dyDescent="0.2">
      <c r="A97" s="13" t="s">
        <v>61</v>
      </c>
      <c r="B97" s="13" t="s">
        <v>63</v>
      </c>
      <c r="C97" s="144">
        <v>42534</v>
      </c>
      <c r="D97" s="154"/>
      <c r="E97" s="149"/>
      <c r="F97" s="107"/>
      <c r="G97" s="121"/>
      <c r="H97" s="136"/>
      <c r="I97" s="128"/>
      <c r="J97" s="13">
        <v>128</v>
      </c>
      <c r="K97" s="161">
        <v>11</v>
      </c>
      <c r="L97" s="118"/>
      <c r="M97" s="116">
        <v>1408</v>
      </c>
      <c r="N97" s="33" t="s">
        <v>25</v>
      </c>
      <c r="O97" s="33">
        <v>1</v>
      </c>
      <c r="P97" s="17">
        <v>42576</v>
      </c>
      <c r="Q97" s="13">
        <v>14</v>
      </c>
      <c r="R97" s="34">
        <v>1028.5714285714287</v>
      </c>
      <c r="S97" s="105"/>
    </row>
    <row r="98" spans="1:23" x14ac:dyDescent="0.2">
      <c r="A98" s="13" t="s">
        <v>61</v>
      </c>
      <c r="B98" s="13" t="s">
        <v>62</v>
      </c>
      <c r="C98" s="144">
        <v>42534</v>
      </c>
      <c r="D98" s="154"/>
      <c r="E98" s="149"/>
      <c r="F98" s="107"/>
      <c r="G98" s="121"/>
      <c r="H98" s="136"/>
      <c r="I98" s="128"/>
      <c r="J98" s="13">
        <v>128</v>
      </c>
      <c r="K98" s="161">
        <v>16</v>
      </c>
      <c r="L98" s="118"/>
      <c r="M98" s="116">
        <v>2048</v>
      </c>
      <c r="N98" s="33" t="s">
        <v>25</v>
      </c>
      <c r="O98" s="33">
        <v>1</v>
      </c>
      <c r="P98" s="17">
        <v>42576</v>
      </c>
      <c r="Q98" s="13">
        <v>14</v>
      </c>
      <c r="R98" s="34">
        <v>1542.8571428571431</v>
      </c>
      <c r="S98" s="105"/>
    </row>
    <row r="99" spans="1:23" x14ac:dyDescent="0.2">
      <c r="A99" s="13" t="s">
        <v>70</v>
      </c>
      <c r="B99" s="13" t="s">
        <v>71</v>
      </c>
      <c r="C99" s="144">
        <v>42534</v>
      </c>
      <c r="D99" s="154"/>
      <c r="E99" s="149"/>
      <c r="F99" s="107"/>
      <c r="G99" s="121"/>
      <c r="H99" s="136"/>
      <c r="I99" s="128"/>
      <c r="J99" s="13">
        <v>128</v>
      </c>
      <c r="K99" s="161">
        <v>5</v>
      </c>
      <c r="L99" s="118"/>
      <c r="M99" s="116">
        <v>640</v>
      </c>
      <c r="N99" s="33" t="s">
        <v>25</v>
      </c>
      <c r="O99" s="33">
        <v>1</v>
      </c>
      <c r="P99" s="17">
        <v>42576</v>
      </c>
      <c r="Q99" s="13">
        <v>23</v>
      </c>
      <c r="R99" s="34">
        <v>469.56521739130437</v>
      </c>
      <c r="S99" s="105"/>
    </row>
    <row r="100" spans="1:23" x14ac:dyDescent="0.2">
      <c r="A100" s="13" t="s">
        <v>70</v>
      </c>
      <c r="B100" s="13" t="s">
        <v>72</v>
      </c>
      <c r="C100" s="144">
        <v>42534</v>
      </c>
      <c r="D100" s="154"/>
      <c r="E100" s="149"/>
      <c r="F100" s="107"/>
      <c r="G100" s="121"/>
      <c r="H100" s="136"/>
      <c r="I100" s="128"/>
      <c r="J100" s="13">
        <v>128</v>
      </c>
      <c r="K100" s="161">
        <v>5</v>
      </c>
      <c r="L100" s="118"/>
      <c r="M100" s="116">
        <v>640</v>
      </c>
      <c r="N100" s="33" t="s">
        <v>25</v>
      </c>
      <c r="O100" s="33">
        <v>1</v>
      </c>
      <c r="P100" s="17">
        <v>42576</v>
      </c>
      <c r="Q100" s="13">
        <v>23</v>
      </c>
      <c r="R100" s="34">
        <v>469.56521739130437</v>
      </c>
      <c r="S100" s="105"/>
    </row>
    <row r="101" spans="1:23" x14ac:dyDescent="0.2">
      <c r="A101" s="13" t="s">
        <v>73</v>
      </c>
      <c r="B101" s="13" t="s">
        <v>74</v>
      </c>
      <c r="C101" s="144">
        <v>42534</v>
      </c>
      <c r="D101" s="154"/>
      <c r="E101" s="149"/>
      <c r="F101" s="107"/>
      <c r="G101" s="121"/>
      <c r="H101" s="136"/>
      <c r="I101" s="128"/>
      <c r="J101" s="13">
        <v>128</v>
      </c>
      <c r="K101" s="161">
        <v>11</v>
      </c>
      <c r="L101" s="118"/>
      <c r="M101" s="116">
        <v>1408</v>
      </c>
      <c r="N101" s="33" t="s">
        <v>28</v>
      </c>
      <c r="O101" s="33">
        <v>1</v>
      </c>
      <c r="P101" s="17">
        <v>42576</v>
      </c>
      <c r="Q101" s="13">
        <v>6</v>
      </c>
      <c r="R101" s="34">
        <v>1200</v>
      </c>
      <c r="S101" s="105"/>
    </row>
    <row r="102" spans="1:23" x14ac:dyDescent="0.2">
      <c r="A102" s="13" t="s">
        <v>75</v>
      </c>
      <c r="B102" s="13" t="s">
        <v>77</v>
      </c>
      <c r="C102" s="144">
        <v>42534</v>
      </c>
      <c r="D102" s="154"/>
      <c r="E102" s="149"/>
      <c r="F102" s="107"/>
      <c r="G102" s="121"/>
      <c r="H102" s="136"/>
      <c r="I102" s="128"/>
      <c r="J102" s="13">
        <v>128</v>
      </c>
      <c r="K102" s="161">
        <v>7</v>
      </c>
      <c r="L102" s="118"/>
      <c r="M102" s="116">
        <v>896</v>
      </c>
      <c r="N102" s="33" t="s">
        <v>28</v>
      </c>
      <c r="O102" s="33">
        <v>1</v>
      </c>
      <c r="P102" s="17">
        <v>42576</v>
      </c>
      <c r="Q102" s="13">
        <v>16</v>
      </c>
      <c r="R102" s="34">
        <v>787.5</v>
      </c>
      <c r="S102" s="106"/>
    </row>
    <row r="103" spans="1:23" x14ac:dyDescent="0.2">
      <c r="A103" s="13" t="s">
        <v>80</v>
      </c>
      <c r="B103" s="13" t="s">
        <v>81</v>
      </c>
      <c r="C103" s="144">
        <v>42534</v>
      </c>
      <c r="D103" s="154"/>
      <c r="E103" s="149"/>
      <c r="F103" s="107"/>
      <c r="G103" s="121"/>
      <c r="H103" s="136"/>
      <c r="I103" s="128"/>
      <c r="J103" s="13">
        <v>128</v>
      </c>
      <c r="K103" s="161">
        <v>5.5</v>
      </c>
      <c r="L103" s="118"/>
      <c r="M103" s="116">
        <v>704</v>
      </c>
      <c r="N103" s="33" t="s">
        <v>25</v>
      </c>
      <c r="O103" s="33">
        <v>1</v>
      </c>
      <c r="P103" s="17">
        <v>42576</v>
      </c>
      <c r="Q103" s="13">
        <v>12</v>
      </c>
      <c r="R103" s="34">
        <v>600</v>
      </c>
      <c r="S103" s="105"/>
    </row>
    <row r="104" spans="1:23" s="11" customFormat="1" x14ac:dyDescent="0.2">
      <c r="A104" s="13" t="s">
        <v>82</v>
      </c>
      <c r="B104" s="13" t="s">
        <v>83</v>
      </c>
      <c r="C104" s="144">
        <v>42534</v>
      </c>
      <c r="D104" s="154"/>
      <c r="E104" s="149"/>
      <c r="F104" s="107"/>
      <c r="G104" s="121"/>
      <c r="H104" s="136"/>
      <c r="I104" s="128"/>
      <c r="J104" s="13">
        <v>128</v>
      </c>
      <c r="K104" s="161">
        <v>5</v>
      </c>
      <c r="L104" s="118"/>
      <c r="M104" s="116">
        <v>640</v>
      </c>
      <c r="N104" s="33" t="s">
        <v>25</v>
      </c>
      <c r="O104" s="33">
        <v>1</v>
      </c>
      <c r="P104" s="17">
        <v>42576</v>
      </c>
      <c r="Q104" s="13">
        <v>16</v>
      </c>
      <c r="R104" s="34">
        <v>450</v>
      </c>
      <c r="S104" s="105"/>
    </row>
    <row r="105" spans="1:23" x14ac:dyDescent="0.2">
      <c r="A105" s="13" t="s">
        <v>87</v>
      </c>
      <c r="B105" s="13" t="s">
        <v>88</v>
      </c>
      <c r="C105" s="144">
        <v>42534</v>
      </c>
      <c r="D105" s="154"/>
      <c r="E105" s="149"/>
      <c r="F105" s="107"/>
      <c r="G105" s="121"/>
      <c r="H105" s="136"/>
      <c r="I105" s="128"/>
      <c r="J105" s="13">
        <v>128</v>
      </c>
      <c r="K105" s="161">
        <v>8</v>
      </c>
      <c r="L105" s="118"/>
      <c r="M105" s="116">
        <v>1024</v>
      </c>
      <c r="N105" s="33" t="s">
        <v>25</v>
      </c>
      <c r="O105" s="33">
        <v>1</v>
      </c>
      <c r="P105" s="17">
        <v>42576</v>
      </c>
      <c r="Q105" s="13">
        <v>18</v>
      </c>
      <c r="R105" s="35">
        <v>800</v>
      </c>
      <c r="S105" s="105"/>
    </row>
    <row r="106" spans="1:23" x14ac:dyDescent="0.2">
      <c r="A106" s="13" t="s">
        <v>133</v>
      </c>
      <c r="B106" s="13" t="s">
        <v>135</v>
      </c>
      <c r="C106" s="147">
        <v>42536</v>
      </c>
      <c r="D106" s="154"/>
      <c r="E106" s="149"/>
      <c r="F106" s="107"/>
      <c r="G106" s="122"/>
      <c r="H106" s="137"/>
      <c r="I106" s="127"/>
      <c r="J106" s="13">
        <v>128</v>
      </c>
      <c r="K106" s="161">
        <v>3</v>
      </c>
      <c r="L106" s="118"/>
      <c r="M106" s="116">
        <v>384</v>
      </c>
      <c r="N106" s="33" t="s">
        <v>28</v>
      </c>
      <c r="O106" s="33">
        <v>1</v>
      </c>
      <c r="P106" s="14">
        <v>42571</v>
      </c>
      <c r="Q106" s="13">
        <v>12</v>
      </c>
      <c r="R106" s="35">
        <v>300</v>
      </c>
      <c r="S106" s="105"/>
    </row>
    <row r="107" spans="1:23" x14ac:dyDescent="0.2">
      <c r="A107" s="54" t="s">
        <v>91</v>
      </c>
      <c r="B107" s="54" t="s">
        <v>93</v>
      </c>
      <c r="C107" s="144">
        <v>42541</v>
      </c>
      <c r="D107" s="154"/>
      <c r="E107" s="149"/>
      <c r="F107" s="107"/>
      <c r="G107" s="121"/>
      <c r="H107" s="136"/>
      <c r="I107" s="134"/>
      <c r="J107" s="50">
        <v>128</v>
      </c>
      <c r="K107" s="161">
        <v>3</v>
      </c>
      <c r="L107" s="118"/>
      <c r="M107" s="116">
        <v>384</v>
      </c>
      <c r="N107" s="33" t="s">
        <v>28</v>
      </c>
      <c r="O107" s="33">
        <v>1</v>
      </c>
      <c r="P107" s="17">
        <v>42576</v>
      </c>
      <c r="Q107" s="50">
        <v>12</v>
      </c>
      <c r="R107" s="35">
        <v>300</v>
      </c>
      <c r="S107" s="105"/>
    </row>
    <row r="108" spans="1:23" x14ac:dyDescent="0.2">
      <c r="A108" s="13" t="s">
        <v>94</v>
      </c>
      <c r="B108" s="13" t="s">
        <v>96</v>
      </c>
      <c r="C108" s="144">
        <v>42541</v>
      </c>
      <c r="D108" s="154"/>
      <c r="E108" s="149"/>
      <c r="F108" s="107"/>
      <c r="G108" s="121"/>
      <c r="H108" s="136"/>
      <c r="I108" s="128"/>
      <c r="J108" s="13">
        <v>72</v>
      </c>
      <c r="K108" s="161">
        <v>5</v>
      </c>
      <c r="L108" s="118"/>
      <c r="M108" s="116">
        <v>360</v>
      </c>
      <c r="N108" s="33" t="s">
        <v>25</v>
      </c>
      <c r="O108" s="33">
        <v>1</v>
      </c>
      <c r="P108" s="17">
        <v>42559</v>
      </c>
      <c r="Q108" s="13">
        <v>12</v>
      </c>
      <c r="R108" s="35">
        <v>300</v>
      </c>
      <c r="S108" s="105"/>
    </row>
    <row r="109" spans="1:23" x14ac:dyDescent="0.2">
      <c r="A109" s="13" t="s">
        <v>94</v>
      </c>
      <c r="B109" s="13" t="s">
        <v>95</v>
      </c>
      <c r="C109" s="144">
        <v>42541</v>
      </c>
      <c r="D109" s="154"/>
      <c r="E109" s="149"/>
      <c r="F109" s="107"/>
      <c r="G109" s="121"/>
      <c r="H109" s="136"/>
      <c r="I109" s="128"/>
      <c r="J109" s="13">
        <v>72</v>
      </c>
      <c r="K109" s="161">
        <v>5</v>
      </c>
      <c r="L109" s="118"/>
      <c r="M109" s="116">
        <v>360</v>
      </c>
      <c r="N109" s="33" t="s">
        <v>25</v>
      </c>
      <c r="O109" s="33">
        <v>1</v>
      </c>
      <c r="P109" s="17">
        <v>42559</v>
      </c>
      <c r="Q109" s="13">
        <v>12</v>
      </c>
      <c r="R109" s="38">
        <v>300</v>
      </c>
      <c r="S109" s="105"/>
    </row>
    <row r="110" spans="1:23" s="19" customFormat="1" x14ac:dyDescent="0.2">
      <c r="A110" s="13" t="s">
        <v>52</v>
      </c>
      <c r="B110" s="13" t="s">
        <v>128</v>
      </c>
      <c r="C110" s="144">
        <v>42541</v>
      </c>
      <c r="D110" s="154"/>
      <c r="E110" s="149"/>
      <c r="F110" s="107"/>
      <c r="G110" s="122"/>
      <c r="H110" s="137"/>
      <c r="I110" s="127"/>
      <c r="J110" s="13">
        <v>128</v>
      </c>
      <c r="K110" s="161">
        <v>3</v>
      </c>
      <c r="L110" s="118"/>
      <c r="M110" s="116">
        <v>384</v>
      </c>
      <c r="N110" s="33" t="s">
        <v>25</v>
      </c>
      <c r="O110" s="33">
        <v>1</v>
      </c>
      <c r="P110" s="17">
        <v>42576</v>
      </c>
      <c r="Q110" s="13">
        <v>12</v>
      </c>
      <c r="R110" s="35">
        <v>300</v>
      </c>
      <c r="S110" s="105"/>
      <c r="T110"/>
      <c r="U110"/>
      <c r="V110"/>
      <c r="W110"/>
    </row>
    <row r="111" spans="1:23" s="19" customFormat="1" x14ac:dyDescent="0.2">
      <c r="A111" s="13" t="s">
        <v>125</v>
      </c>
      <c r="B111" s="13" t="s">
        <v>127</v>
      </c>
      <c r="C111" s="144">
        <v>42541</v>
      </c>
      <c r="D111" s="154"/>
      <c r="E111" s="149"/>
      <c r="F111" s="107"/>
      <c r="G111" s="122"/>
      <c r="H111" s="137"/>
      <c r="I111" s="127"/>
      <c r="J111" s="13">
        <v>128</v>
      </c>
      <c r="K111" s="161">
        <v>3</v>
      </c>
      <c r="L111" s="118"/>
      <c r="M111" s="116">
        <v>384</v>
      </c>
      <c r="N111" s="33" t="s">
        <v>25</v>
      </c>
      <c r="O111" s="33">
        <v>1</v>
      </c>
      <c r="P111" s="17">
        <v>42576</v>
      </c>
      <c r="Q111" s="13">
        <v>12</v>
      </c>
      <c r="R111" s="35">
        <v>300</v>
      </c>
      <c r="S111" s="105"/>
      <c r="T111"/>
      <c r="U111"/>
      <c r="V111"/>
      <c r="W111"/>
    </row>
    <row r="112" spans="1:23" s="19" customFormat="1" x14ac:dyDescent="0.2">
      <c r="A112" s="13" t="s">
        <v>125</v>
      </c>
      <c r="B112" s="13" t="s">
        <v>126</v>
      </c>
      <c r="C112" s="144">
        <v>42541</v>
      </c>
      <c r="D112" s="154"/>
      <c r="E112" s="149"/>
      <c r="F112" s="107"/>
      <c r="G112" s="122"/>
      <c r="H112" s="137"/>
      <c r="I112" s="127"/>
      <c r="J112" s="13">
        <v>128</v>
      </c>
      <c r="K112" s="161">
        <v>3</v>
      </c>
      <c r="L112" s="118"/>
      <c r="M112" s="116">
        <v>384</v>
      </c>
      <c r="N112" s="33" t="s">
        <v>25</v>
      </c>
      <c r="O112" s="33">
        <v>1</v>
      </c>
      <c r="P112" s="17">
        <v>42576</v>
      </c>
      <c r="Q112" s="13">
        <v>12</v>
      </c>
      <c r="R112" s="35">
        <v>300</v>
      </c>
      <c r="S112" s="105"/>
      <c r="T112"/>
      <c r="U112"/>
      <c r="V112"/>
      <c r="W112"/>
    </row>
    <row r="113" spans="1:23" s="19" customFormat="1" x14ac:dyDescent="0.2">
      <c r="A113" s="13" t="s">
        <v>129</v>
      </c>
      <c r="B113" s="13" t="s">
        <v>476</v>
      </c>
      <c r="C113" s="148">
        <v>42541</v>
      </c>
      <c r="D113" s="157"/>
      <c r="E113" s="149"/>
      <c r="F113" s="107"/>
      <c r="G113" s="121"/>
      <c r="H113" s="136"/>
      <c r="I113" s="127"/>
      <c r="J113" s="13">
        <v>128</v>
      </c>
      <c r="K113" s="161">
        <v>8</v>
      </c>
      <c r="L113" s="118"/>
      <c r="M113" s="116">
        <v>1024</v>
      </c>
      <c r="N113" s="33" t="s">
        <v>25</v>
      </c>
      <c r="O113" s="33">
        <v>1</v>
      </c>
      <c r="P113" s="17">
        <v>42576</v>
      </c>
      <c r="Q113" s="13">
        <v>9</v>
      </c>
      <c r="R113" s="35">
        <v>800</v>
      </c>
      <c r="S113" s="105"/>
      <c r="T113"/>
      <c r="U113"/>
      <c r="V113"/>
      <c r="W113"/>
    </row>
    <row r="114" spans="1:23" s="19" customFormat="1" x14ac:dyDescent="0.2">
      <c r="A114" s="13" t="s">
        <v>129</v>
      </c>
      <c r="B114" s="13" t="s">
        <v>477</v>
      </c>
      <c r="C114" s="148">
        <v>42541</v>
      </c>
      <c r="D114" s="157"/>
      <c r="E114" s="149"/>
      <c r="F114" s="107"/>
      <c r="G114" s="122"/>
      <c r="H114" s="137"/>
      <c r="I114" s="127"/>
      <c r="J114" s="13">
        <v>128</v>
      </c>
      <c r="K114" s="161">
        <v>8</v>
      </c>
      <c r="L114" s="118"/>
      <c r="M114" s="116">
        <v>1024</v>
      </c>
      <c r="N114" s="33" t="s">
        <v>25</v>
      </c>
      <c r="O114" s="33">
        <v>1</v>
      </c>
      <c r="P114" s="17">
        <v>42576</v>
      </c>
      <c r="Q114" s="13">
        <v>9</v>
      </c>
      <c r="R114" s="35">
        <v>800</v>
      </c>
      <c r="S114" s="105"/>
      <c r="T114"/>
      <c r="U114"/>
      <c r="V114"/>
      <c r="W114"/>
    </row>
    <row r="115" spans="1:23" s="19" customFormat="1" x14ac:dyDescent="0.2">
      <c r="A115" s="13" t="s">
        <v>141</v>
      </c>
      <c r="B115" s="13" t="s">
        <v>143</v>
      </c>
      <c r="C115" s="144">
        <v>42541</v>
      </c>
      <c r="D115" s="154"/>
      <c r="E115" s="149"/>
      <c r="F115" s="107"/>
      <c r="G115" s="122"/>
      <c r="H115" s="137"/>
      <c r="I115" s="131"/>
      <c r="J115" s="13">
        <v>128</v>
      </c>
      <c r="K115" s="161">
        <v>3</v>
      </c>
      <c r="L115" s="118"/>
      <c r="M115" s="116">
        <v>384</v>
      </c>
      <c r="N115" s="33" t="s">
        <v>28</v>
      </c>
      <c r="O115" s="33">
        <v>1</v>
      </c>
      <c r="P115" s="14">
        <v>42576</v>
      </c>
      <c r="Q115" s="13">
        <v>12</v>
      </c>
      <c r="R115" s="35">
        <v>300</v>
      </c>
      <c r="S115" s="105"/>
      <c r="T115"/>
      <c r="U115"/>
      <c r="V115"/>
      <c r="W115"/>
    </row>
    <row r="116" spans="1:23" s="19" customFormat="1" x14ac:dyDescent="0.2">
      <c r="A116" s="13" t="s">
        <v>84</v>
      </c>
      <c r="B116" s="13" t="s">
        <v>86</v>
      </c>
      <c r="C116" s="144">
        <v>42552</v>
      </c>
      <c r="D116" s="154"/>
      <c r="E116" s="149"/>
      <c r="F116" s="107"/>
      <c r="G116" s="121"/>
      <c r="H116" s="136"/>
      <c r="I116" s="128"/>
      <c r="J116" s="13">
        <v>128</v>
      </c>
      <c r="K116" s="161">
        <v>2.5</v>
      </c>
      <c r="L116" s="118"/>
      <c r="M116" s="116">
        <v>320</v>
      </c>
      <c r="N116" s="33" t="s">
        <v>25</v>
      </c>
      <c r="O116" s="33">
        <v>1</v>
      </c>
      <c r="P116" s="17">
        <v>42597</v>
      </c>
      <c r="Q116" s="13">
        <v>16</v>
      </c>
      <c r="R116" s="35">
        <v>225</v>
      </c>
      <c r="S116" s="105"/>
      <c r="T116"/>
      <c r="U116"/>
      <c r="V116"/>
      <c r="W116"/>
    </row>
    <row r="117" spans="1:23" s="19" customFormat="1" x14ac:dyDescent="0.2">
      <c r="A117" s="13" t="s">
        <v>89</v>
      </c>
      <c r="B117" s="13" t="s">
        <v>90</v>
      </c>
      <c r="C117" s="144">
        <v>42552</v>
      </c>
      <c r="D117" s="154"/>
      <c r="E117" s="149"/>
      <c r="F117" s="107"/>
      <c r="G117" s="121"/>
      <c r="H117" s="136"/>
      <c r="I117" s="127"/>
      <c r="J117" s="13">
        <v>128</v>
      </c>
      <c r="K117" s="161">
        <v>4</v>
      </c>
      <c r="L117" s="118"/>
      <c r="M117" s="116">
        <v>512</v>
      </c>
      <c r="N117" s="33" t="s">
        <v>25</v>
      </c>
      <c r="O117" s="33">
        <v>1</v>
      </c>
      <c r="P117" s="17">
        <v>42597</v>
      </c>
      <c r="Q117" s="13">
        <v>18</v>
      </c>
      <c r="R117" s="35">
        <v>400</v>
      </c>
      <c r="S117" s="105"/>
      <c r="T117"/>
      <c r="U117"/>
      <c r="V117"/>
      <c r="W117"/>
    </row>
    <row r="118" spans="1:23" s="19" customFormat="1" x14ac:dyDescent="0.2">
      <c r="A118" s="13" t="s">
        <v>149</v>
      </c>
      <c r="B118" s="13" t="s">
        <v>150</v>
      </c>
      <c r="C118" s="144">
        <v>42562</v>
      </c>
      <c r="D118" s="154"/>
      <c r="E118" s="149"/>
      <c r="F118" s="107"/>
      <c r="G118" s="121"/>
      <c r="H118" s="136"/>
      <c r="I118" s="127"/>
      <c r="J118" s="13">
        <v>128</v>
      </c>
      <c r="K118" s="161">
        <v>5.5</v>
      </c>
      <c r="L118" s="118"/>
      <c r="M118" s="116">
        <v>704</v>
      </c>
      <c r="N118" s="33" t="s">
        <v>28</v>
      </c>
      <c r="O118" s="33">
        <v>1</v>
      </c>
      <c r="P118" s="14">
        <v>42597</v>
      </c>
      <c r="Q118" s="13">
        <v>9</v>
      </c>
      <c r="R118" s="35">
        <v>600</v>
      </c>
      <c r="S118" s="105"/>
      <c r="T118"/>
      <c r="U118"/>
      <c r="V118"/>
      <c r="W118"/>
    </row>
    <row r="119" spans="1:23" s="19" customFormat="1" x14ac:dyDescent="0.2">
      <c r="A119" s="13" t="s">
        <v>149</v>
      </c>
      <c r="B119" s="13" t="s">
        <v>151</v>
      </c>
      <c r="C119" s="144">
        <v>42562</v>
      </c>
      <c r="D119" s="154"/>
      <c r="E119" s="149"/>
      <c r="F119" s="107"/>
      <c r="G119" s="121"/>
      <c r="H119" s="136"/>
      <c r="I119" s="127"/>
      <c r="J119" s="13">
        <v>128</v>
      </c>
      <c r="K119" s="161">
        <v>5.5</v>
      </c>
      <c r="L119" s="118"/>
      <c r="M119" s="116">
        <v>704</v>
      </c>
      <c r="N119" s="33" t="s">
        <v>28</v>
      </c>
      <c r="O119" s="33">
        <v>1</v>
      </c>
      <c r="P119" s="14">
        <v>42597</v>
      </c>
      <c r="Q119" s="13">
        <v>9</v>
      </c>
      <c r="R119" s="35">
        <v>600</v>
      </c>
      <c r="S119" s="105"/>
      <c r="T119"/>
      <c r="U119"/>
      <c r="V119"/>
      <c r="W119"/>
    </row>
    <row r="120" spans="1:23" s="19" customFormat="1" x14ac:dyDescent="0.2">
      <c r="A120" s="13" t="s">
        <v>138</v>
      </c>
      <c r="B120" s="13" t="s">
        <v>140</v>
      </c>
      <c r="C120" s="144">
        <v>42571</v>
      </c>
      <c r="D120" s="154"/>
      <c r="E120" s="149"/>
      <c r="F120" s="107"/>
      <c r="G120" s="122"/>
      <c r="H120" s="137"/>
      <c r="I120" s="131"/>
      <c r="J120" s="13">
        <v>128</v>
      </c>
      <c r="K120" s="161">
        <v>3</v>
      </c>
      <c r="L120" s="118"/>
      <c r="M120" s="116">
        <v>384</v>
      </c>
      <c r="N120" s="33" t="s">
        <v>28</v>
      </c>
      <c r="O120" s="33">
        <v>1</v>
      </c>
      <c r="P120" s="14">
        <v>42614</v>
      </c>
      <c r="Q120" s="13">
        <v>12</v>
      </c>
      <c r="R120" s="35">
        <v>300</v>
      </c>
      <c r="S120" s="105"/>
      <c r="T120"/>
      <c r="U120"/>
      <c r="V120"/>
      <c r="W120"/>
    </row>
    <row r="121" spans="1:23" s="19" customFormat="1" ht="17" thickBot="1" x14ac:dyDescent="0.25">
      <c r="A121" s="13" t="s">
        <v>146</v>
      </c>
      <c r="B121" s="13" t="s">
        <v>148</v>
      </c>
      <c r="C121" s="147">
        <v>42571</v>
      </c>
      <c r="D121" s="158"/>
      <c r="E121" s="149"/>
      <c r="F121" s="107"/>
      <c r="G121" s="121"/>
      <c r="H121" s="141"/>
      <c r="I121" s="127"/>
      <c r="J121" s="13">
        <v>128</v>
      </c>
      <c r="K121" s="161">
        <v>3</v>
      </c>
      <c r="L121" s="119"/>
      <c r="M121" s="116">
        <v>384</v>
      </c>
      <c r="N121" s="33" t="s">
        <v>28</v>
      </c>
      <c r="O121" s="33">
        <v>1</v>
      </c>
      <c r="P121" s="14">
        <v>42614</v>
      </c>
      <c r="Q121" s="13">
        <v>12</v>
      </c>
      <c r="R121" s="35">
        <v>300</v>
      </c>
      <c r="S121" s="105"/>
      <c r="T121"/>
      <c r="U121"/>
      <c r="V121"/>
      <c r="W121"/>
    </row>
    <row r="122" spans="1:23" x14ac:dyDescent="0.2">
      <c r="A122" s="94"/>
      <c r="B122" s="58"/>
      <c r="C122" s="104"/>
      <c r="D122" s="152"/>
      <c r="E122" s="42" t="s">
        <v>29</v>
      </c>
      <c r="F122" s="47"/>
      <c r="G122" s="47"/>
      <c r="H122" s="135"/>
      <c r="I122" s="48"/>
      <c r="J122" s="7"/>
      <c r="K122" s="7"/>
      <c r="L122" s="117"/>
      <c r="M122" s="7"/>
      <c r="N122" s="7"/>
      <c r="O122" s="49"/>
      <c r="P122" s="17"/>
      <c r="Q122" s="8"/>
      <c r="R122" s="8"/>
      <c r="S122" s="105"/>
    </row>
  </sheetData>
  <autoFilter ref="A3:S122">
    <sortState ref="A4:S122">
      <sortCondition ref="C3:C122"/>
    </sortState>
  </autoFilter>
  <mergeCells count="2">
    <mergeCell ref="A1:S1"/>
    <mergeCell ref="A2:B2"/>
  </mergeCells>
  <phoneticPr fontId="14" type="noConversion"/>
  <printOptions horizontalCentered="1" gridLines="1"/>
  <pageMargins left="0.25" right="0.25" top="0.75" bottom="0.75" header="0.3" footer="0.3"/>
  <pageSetup scale="63" fitToHeight="3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topLeftCell="A42" workbookViewId="0">
      <selection activeCell="G68" sqref="G68"/>
    </sheetView>
  </sheetViews>
  <sheetFormatPr baseColWidth="10" defaultRowHeight="16" x14ac:dyDescent="0.2"/>
  <cols>
    <col min="2" max="2" width="17.5" bestFit="1" customWidth="1"/>
    <col min="5" max="5" width="15.83203125" bestFit="1" customWidth="1"/>
    <col min="6" max="6" width="20.6640625" customWidth="1"/>
    <col min="7" max="7" width="22.1640625" bestFit="1" customWidth="1"/>
    <col min="8" max="8" width="17.5" bestFit="1" customWidth="1"/>
  </cols>
  <sheetData>
    <row r="1" spans="1:9" ht="17" thickBot="1" x14ac:dyDescent="0.25">
      <c r="A1" t="s">
        <v>2</v>
      </c>
      <c r="B1" t="s">
        <v>504</v>
      </c>
      <c r="C1" t="s">
        <v>500</v>
      </c>
      <c r="D1" t="s">
        <v>501</v>
      </c>
      <c r="E1" t="s">
        <v>502</v>
      </c>
      <c r="F1" t="s">
        <v>509</v>
      </c>
      <c r="G1" t="s">
        <v>503</v>
      </c>
      <c r="H1" t="s">
        <v>505</v>
      </c>
      <c r="I1" t="s">
        <v>506</v>
      </c>
    </row>
    <row r="2" spans="1:9" ht="17" thickBot="1" x14ac:dyDescent="0.25">
      <c r="A2">
        <v>162</v>
      </c>
      <c r="B2" s="204">
        <v>137</v>
      </c>
      <c r="C2" s="201">
        <v>42401</v>
      </c>
      <c r="D2">
        <v>0</v>
      </c>
      <c r="E2">
        <v>68</v>
      </c>
      <c r="F2">
        <v>0</v>
      </c>
      <c r="G2">
        <f>B2-E2</f>
        <v>69</v>
      </c>
      <c r="H2" s="201">
        <v>42475</v>
      </c>
      <c r="I2" t="s">
        <v>507</v>
      </c>
    </row>
    <row r="3" spans="1:9" x14ac:dyDescent="0.2">
      <c r="A3">
        <v>162</v>
      </c>
      <c r="C3" s="201">
        <v>42436</v>
      </c>
      <c r="D3">
        <v>68</v>
      </c>
      <c r="E3">
        <v>7</v>
      </c>
      <c r="F3">
        <v>0</v>
      </c>
      <c r="G3">
        <f t="shared" ref="G3:G8" si="0">G2-E3</f>
        <v>62</v>
      </c>
      <c r="H3" s="202">
        <v>42467</v>
      </c>
      <c r="I3" t="s">
        <v>510</v>
      </c>
    </row>
    <row r="4" spans="1:9" x14ac:dyDescent="0.2">
      <c r="A4">
        <v>162</v>
      </c>
      <c r="C4" s="201">
        <v>42445</v>
      </c>
      <c r="D4">
        <v>75</v>
      </c>
      <c r="E4">
        <v>10</v>
      </c>
      <c r="F4">
        <v>0</v>
      </c>
      <c r="G4">
        <f t="shared" si="0"/>
        <v>52</v>
      </c>
      <c r="H4" s="202">
        <v>42476</v>
      </c>
      <c r="I4" t="s">
        <v>511</v>
      </c>
    </row>
    <row r="5" spans="1:9" x14ac:dyDescent="0.2">
      <c r="A5">
        <v>162</v>
      </c>
      <c r="C5" s="201">
        <v>42454</v>
      </c>
      <c r="D5">
        <v>85</v>
      </c>
      <c r="E5">
        <v>5</v>
      </c>
      <c r="F5">
        <v>0</v>
      </c>
      <c r="G5">
        <f t="shared" si="0"/>
        <v>47</v>
      </c>
      <c r="H5" s="202">
        <v>42485</v>
      </c>
      <c r="I5" t="s">
        <v>512</v>
      </c>
    </row>
    <row r="6" spans="1:9" ht="15" customHeight="1" x14ac:dyDescent="0.2">
      <c r="A6">
        <v>162</v>
      </c>
      <c r="C6" s="201">
        <v>42461</v>
      </c>
      <c r="D6">
        <v>90</v>
      </c>
      <c r="E6">
        <v>12</v>
      </c>
      <c r="F6">
        <v>0</v>
      </c>
      <c r="G6">
        <f t="shared" si="0"/>
        <v>35</v>
      </c>
      <c r="H6" s="201">
        <v>42531</v>
      </c>
      <c r="I6" t="s">
        <v>508</v>
      </c>
    </row>
    <row r="7" spans="1:9" x14ac:dyDescent="0.2">
      <c r="A7">
        <v>162</v>
      </c>
      <c r="C7" s="201">
        <v>42466</v>
      </c>
      <c r="D7">
        <v>102</v>
      </c>
      <c r="E7">
        <v>4</v>
      </c>
      <c r="F7">
        <v>0</v>
      </c>
      <c r="G7">
        <f t="shared" si="0"/>
        <v>31</v>
      </c>
      <c r="H7" s="202">
        <v>42527</v>
      </c>
      <c r="I7" t="s">
        <v>510</v>
      </c>
    </row>
    <row r="8" spans="1:9" x14ac:dyDescent="0.2">
      <c r="A8">
        <v>162</v>
      </c>
      <c r="C8" s="201">
        <v>42473</v>
      </c>
      <c r="D8" s="57">
        <v>106</v>
      </c>
      <c r="E8">
        <v>6</v>
      </c>
      <c r="F8" t="s">
        <v>513</v>
      </c>
      <c r="G8">
        <f t="shared" si="0"/>
        <v>25</v>
      </c>
      <c r="H8" s="202">
        <v>42503</v>
      </c>
      <c r="I8" t="s">
        <v>512</v>
      </c>
    </row>
    <row r="9" spans="1:9" ht="17" thickBot="1" x14ac:dyDescent="0.25"/>
    <row r="10" spans="1:9" x14ac:dyDescent="0.2">
      <c r="A10" t="s">
        <v>514</v>
      </c>
      <c r="D10">
        <f>SUM(E2:E8)</f>
        <v>112</v>
      </c>
      <c r="F10" s="214" t="s">
        <v>548</v>
      </c>
      <c r="G10" s="215" t="s">
        <v>549</v>
      </c>
    </row>
    <row r="11" spans="1:9" x14ac:dyDescent="0.2">
      <c r="A11" t="s">
        <v>515</v>
      </c>
      <c r="D11">
        <v>0</v>
      </c>
      <c r="F11" s="216">
        <f>D12/7.4</f>
        <v>15.135135135135135</v>
      </c>
      <c r="G11" s="217" t="s">
        <v>551</v>
      </c>
    </row>
    <row r="12" spans="1:9" ht="17" thickBot="1" x14ac:dyDescent="0.25">
      <c r="A12" t="s">
        <v>516</v>
      </c>
      <c r="D12" s="203">
        <f>D10+D11</f>
        <v>112</v>
      </c>
      <c r="F12" s="218">
        <f>F11/1.5</f>
        <v>10.09009009009009</v>
      </c>
      <c r="G12" s="219" t="s">
        <v>550</v>
      </c>
    </row>
    <row r="14" spans="1:9" ht="17" thickBot="1" x14ac:dyDescent="0.25">
      <c r="A14" t="s">
        <v>2</v>
      </c>
      <c r="B14" t="s">
        <v>504</v>
      </c>
      <c r="C14" t="s">
        <v>500</v>
      </c>
      <c r="D14" t="s">
        <v>501</v>
      </c>
      <c r="E14" t="s">
        <v>502</v>
      </c>
      <c r="F14" t="s">
        <v>509</v>
      </c>
      <c r="G14" t="s">
        <v>503</v>
      </c>
      <c r="H14" t="s">
        <v>505</v>
      </c>
      <c r="I14" t="s">
        <v>506</v>
      </c>
    </row>
    <row r="15" spans="1:9" ht="17" thickBot="1" x14ac:dyDescent="0.25">
      <c r="A15">
        <v>128</v>
      </c>
      <c r="B15" s="204">
        <v>218</v>
      </c>
      <c r="C15" s="201">
        <v>42422</v>
      </c>
      <c r="D15">
        <v>0</v>
      </c>
      <c r="E15">
        <v>35</v>
      </c>
      <c r="F15">
        <v>0</v>
      </c>
      <c r="G15">
        <f>B15-E15</f>
        <v>183</v>
      </c>
      <c r="H15" s="202">
        <v>42461</v>
      </c>
      <c r="I15" t="s">
        <v>517</v>
      </c>
    </row>
    <row r="16" spans="1:9" x14ac:dyDescent="0.2">
      <c r="A16">
        <v>128</v>
      </c>
      <c r="C16" s="201">
        <v>42426</v>
      </c>
      <c r="D16">
        <v>35</v>
      </c>
      <c r="E16">
        <v>11</v>
      </c>
      <c r="F16">
        <v>0</v>
      </c>
      <c r="G16">
        <f t="shared" ref="G16:G22" si="1">G15-E16</f>
        <v>172</v>
      </c>
      <c r="H16" s="201">
        <v>42461</v>
      </c>
      <c r="I16" t="s">
        <v>518</v>
      </c>
    </row>
    <row r="17" spans="1:9" x14ac:dyDescent="0.2">
      <c r="A17">
        <v>128</v>
      </c>
      <c r="C17" s="201">
        <v>42426</v>
      </c>
      <c r="D17">
        <f t="shared" ref="D17:D22" si="2">D16+E16</f>
        <v>46</v>
      </c>
      <c r="E17">
        <v>17</v>
      </c>
      <c r="F17">
        <v>0</v>
      </c>
      <c r="G17">
        <f t="shared" si="1"/>
        <v>155</v>
      </c>
      <c r="H17" s="201">
        <v>42461</v>
      </c>
      <c r="I17" t="s">
        <v>519</v>
      </c>
    </row>
    <row r="18" spans="1:9" x14ac:dyDescent="0.2">
      <c r="A18">
        <v>128</v>
      </c>
      <c r="C18" s="201">
        <v>42436</v>
      </c>
      <c r="D18">
        <f t="shared" si="2"/>
        <v>63</v>
      </c>
      <c r="E18">
        <v>25</v>
      </c>
      <c r="F18">
        <v>0</v>
      </c>
      <c r="G18">
        <f t="shared" si="1"/>
        <v>130</v>
      </c>
      <c r="H18" s="201">
        <v>42482</v>
      </c>
      <c r="I18" t="s">
        <v>520</v>
      </c>
    </row>
    <row r="19" spans="1:9" x14ac:dyDescent="0.2">
      <c r="A19">
        <v>128</v>
      </c>
      <c r="C19" s="201">
        <v>42445</v>
      </c>
      <c r="D19">
        <f t="shared" si="2"/>
        <v>88</v>
      </c>
      <c r="E19">
        <v>13</v>
      </c>
      <c r="F19">
        <v>0</v>
      </c>
      <c r="G19">
        <f t="shared" si="1"/>
        <v>117</v>
      </c>
      <c r="H19" s="201">
        <v>42482</v>
      </c>
      <c r="I19" t="s">
        <v>519</v>
      </c>
    </row>
    <row r="20" spans="1:9" x14ac:dyDescent="0.2">
      <c r="A20">
        <v>128</v>
      </c>
      <c r="C20" s="201">
        <v>42447</v>
      </c>
      <c r="D20">
        <f t="shared" si="2"/>
        <v>101</v>
      </c>
      <c r="E20">
        <v>11</v>
      </c>
      <c r="F20">
        <v>0</v>
      </c>
      <c r="G20">
        <f t="shared" si="1"/>
        <v>106</v>
      </c>
      <c r="H20" s="201">
        <v>42482</v>
      </c>
      <c r="I20" t="s">
        <v>522</v>
      </c>
    </row>
    <row r="21" spans="1:9" x14ac:dyDescent="0.2">
      <c r="A21">
        <v>128</v>
      </c>
      <c r="C21" s="201">
        <v>42447</v>
      </c>
      <c r="D21">
        <f t="shared" si="2"/>
        <v>112</v>
      </c>
      <c r="E21">
        <v>4</v>
      </c>
      <c r="F21">
        <v>0</v>
      </c>
      <c r="G21">
        <f t="shared" si="1"/>
        <v>102</v>
      </c>
      <c r="H21" s="201">
        <v>42492</v>
      </c>
      <c r="I21" t="s">
        <v>523</v>
      </c>
    </row>
    <row r="22" spans="1:9" x14ac:dyDescent="0.2">
      <c r="A22">
        <v>128</v>
      </c>
      <c r="C22" s="201">
        <v>42457</v>
      </c>
      <c r="D22">
        <f t="shared" si="2"/>
        <v>116</v>
      </c>
      <c r="E22">
        <v>8</v>
      </c>
      <c r="F22">
        <v>0</v>
      </c>
      <c r="G22">
        <f t="shared" si="1"/>
        <v>94</v>
      </c>
      <c r="H22" s="201">
        <v>42492</v>
      </c>
      <c r="I22" t="s">
        <v>524</v>
      </c>
    </row>
    <row r="23" spans="1:9" x14ac:dyDescent="0.2">
      <c r="A23">
        <v>128</v>
      </c>
      <c r="C23" s="201">
        <v>42494</v>
      </c>
      <c r="D23">
        <f t="shared" ref="D23:D29" si="3">D22+E22</f>
        <v>124</v>
      </c>
      <c r="E23">
        <v>2</v>
      </c>
      <c r="F23">
        <v>112</v>
      </c>
      <c r="G23">
        <f>G22-E23+F23</f>
        <v>204</v>
      </c>
      <c r="H23" s="201">
        <v>42529</v>
      </c>
      <c r="I23" t="s">
        <v>59</v>
      </c>
    </row>
    <row r="24" spans="1:9" x14ac:dyDescent="0.2">
      <c r="A24">
        <v>128</v>
      </c>
      <c r="C24" s="201">
        <v>42534</v>
      </c>
      <c r="D24">
        <f t="shared" si="3"/>
        <v>126</v>
      </c>
      <c r="E24">
        <v>74</v>
      </c>
      <c r="F24">
        <v>12</v>
      </c>
      <c r="G24">
        <f>G23-E24+F24</f>
        <v>142</v>
      </c>
      <c r="H24" s="201">
        <v>42576</v>
      </c>
      <c r="I24" t="s">
        <v>525</v>
      </c>
    </row>
    <row r="25" spans="1:9" x14ac:dyDescent="0.2">
      <c r="A25">
        <v>128</v>
      </c>
      <c r="C25" s="201">
        <v>42536</v>
      </c>
      <c r="D25">
        <f t="shared" si="3"/>
        <v>200</v>
      </c>
      <c r="E25">
        <v>3</v>
      </c>
      <c r="F25">
        <v>2</v>
      </c>
      <c r="G25">
        <f>G24-E25+F25</f>
        <v>141</v>
      </c>
      <c r="H25" s="201">
        <v>42571</v>
      </c>
      <c r="I25" t="s">
        <v>521</v>
      </c>
    </row>
    <row r="26" spans="1:9" x14ac:dyDescent="0.2">
      <c r="A26">
        <v>128</v>
      </c>
      <c r="C26" s="201">
        <v>42541</v>
      </c>
      <c r="D26">
        <f t="shared" si="3"/>
        <v>203</v>
      </c>
      <c r="E26">
        <v>31</v>
      </c>
      <c r="F26">
        <v>0</v>
      </c>
      <c r="G26">
        <f>G25-E26</f>
        <v>110</v>
      </c>
      <c r="H26" s="201">
        <v>42576</v>
      </c>
      <c r="I26" t="s">
        <v>526</v>
      </c>
    </row>
    <row r="27" spans="1:9" x14ac:dyDescent="0.2">
      <c r="A27">
        <v>128</v>
      </c>
      <c r="C27" s="201">
        <v>42552</v>
      </c>
      <c r="D27">
        <f t="shared" si="3"/>
        <v>234</v>
      </c>
      <c r="E27">
        <v>7</v>
      </c>
      <c r="F27">
        <v>0</v>
      </c>
      <c r="G27">
        <f>G26-E27</f>
        <v>103</v>
      </c>
      <c r="H27" s="201">
        <v>42597</v>
      </c>
      <c r="I27" t="s">
        <v>527</v>
      </c>
    </row>
    <row r="28" spans="1:9" x14ac:dyDescent="0.2">
      <c r="A28">
        <v>128</v>
      </c>
      <c r="C28" s="201">
        <v>42562</v>
      </c>
      <c r="D28">
        <f t="shared" si="3"/>
        <v>241</v>
      </c>
      <c r="E28">
        <v>11</v>
      </c>
      <c r="F28">
        <v>0</v>
      </c>
      <c r="G28">
        <f>G27-E28</f>
        <v>92</v>
      </c>
      <c r="H28" s="201">
        <v>42597</v>
      </c>
      <c r="I28" t="s">
        <v>522</v>
      </c>
    </row>
    <row r="29" spans="1:9" x14ac:dyDescent="0.2">
      <c r="A29">
        <v>128</v>
      </c>
      <c r="C29" s="201">
        <v>42571</v>
      </c>
      <c r="D29">
        <f t="shared" si="3"/>
        <v>252</v>
      </c>
      <c r="E29">
        <v>6</v>
      </c>
      <c r="F29">
        <v>0</v>
      </c>
      <c r="G29">
        <f>G28-E29</f>
        <v>86</v>
      </c>
      <c r="H29" s="201">
        <v>42614</v>
      </c>
      <c r="I29" t="s">
        <v>521</v>
      </c>
    </row>
    <row r="30" spans="1:9" ht="17" thickBot="1" x14ac:dyDescent="0.25"/>
    <row r="31" spans="1:9" x14ac:dyDescent="0.2">
      <c r="A31" t="s">
        <v>528</v>
      </c>
      <c r="D31">
        <f>SUM(E15:E22)</f>
        <v>124</v>
      </c>
      <c r="F31" s="214" t="s">
        <v>545</v>
      </c>
      <c r="G31" s="215" t="s">
        <v>549</v>
      </c>
    </row>
    <row r="32" spans="1:9" x14ac:dyDescent="0.2">
      <c r="A32" t="s">
        <v>529</v>
      </c>
      <c r="D32">
        <f>SUM(E23:E29)</f>
        <v>134</v>
      </c>
      <c r="F32" s="216">
        <f>D33/6.7</f>
        <v>38.507462686567166</v>
      </c>
      <c r="G32" s="217" t="s">
        <v>551</v>
      </c>
    </row>
    <row r="33" spans="1:9" ht="17" thickBot="1" x14ac:dyDescent="0.25">
      <c r="A33" t="s">
        <v>530</v>
      </c>
      <c r="D33" s="203">
        <f>SUM(E15:E29)</f>
        <v>258</v>
      </c>
      <c r="F33" s="218">
        <f>F32/1.5</f>
        <v>25.671641791044777</v>
      </c>
      <c r="G33" s="219" t="s">
        <v>552</v>
      </c>
    </row>
    <row r="35" spans="1:9" ht="17" thickBot="1" x14ac:dyDescent="0.25">
      <c r="A35" t="s">
        <v>2</v>
      </c>
      <c r="B35" t="s">
        <v>504</v>
      </c>
      <c r="C35" t="s">
        <v>500</v>
      </c>
      <c r="D35" t="s">
        <v>501</v>
      </c>
      <c r="E35" t="s">
        <v>502</v>
      </c>
      <c r="F35" t="s">
        <v>509</v>
      </c>
      <c r="G35" t="s">
        <v>503</v>
      </c>
      <c r="H35" t="s">
        <v>505</v>
      </c>
      <c r="I35" t="s">
        <v>506</v>
      </c>
    </row>
    <row r="36" spans="1:9" ht="17" thickBot="1" x14ac:dyDescent="0.25">
      <c r="A36">
        <v>72</v>
      </c>
      <c r="B36" s="204">
        <v>239</v>
      </c>
      <c r="C36" s="201">
        <v>42447</v>
      </c>
      <c r="D36">
        <v>0</v>
      </c>
      <c r="E36">
        <v>13</v>
      </c>
      <c r="F36">
        <v>0</v>
      </c>
      <c r="G36">
        <f>B36-E36</f>
        <v>226</v>
      </c>
      <c r="H36" s="201">
        <v>42492</v>
      </c>
      <c r="I36" s="209" t="s">
        <v>158</v>
      </c>
    </row>
    <row r="37" spans="1:9" x14ac:dyDescent="0.2">
      <c r="B37" s="209"/>
      <c r="C37" s="212">
        <v>42461</v>
      </c>
      <c r="D37" s="71">
        <f>E36</f>
        <v>13</v>
      </c>
      <c r="E37" s="213">
        <v>58</v>
      </c>
      <c r="F37" s="71">
        <v>0</v>
      </c>
      <c r="G37" s="71">
        <f>G36-E37</f>
        <v>168</v>
      </c>
      <c r="H37" s="206">
        <v>42496</v>
      </c>
      <c r="I37" s="71" t="s">
        <v>540</v>
      </c>
    </row>
    <row r="38" spans="1:9" x14ac:dyDescent="0.2">
      <c r="C38" s="201">
        <v>42473</v>
      </c>
      <c r="D38">
        <f>D37+E37</f>
        <v>71</v>
      </c>
      <c r="E38">
        <v>18</v>
      </c>
      <c r="F38">
        <v>0</v>
      </c>
      <c r="G38" s="210">
        <f>G37-E38</f>
        <v>150</v>
      </c>
      <c r="H38" s="201">
        <v>42499</v>
      </c>
      <c r="I38" s="71" t="s">
        <v>531</v>
      </c>
    </row>
    <row r="39" spans="1:9" x14ac:dyDescent="0.2">
      <c r="C39" s="201">
        <v>42480</v>
      </c>
      <c r="D39">
        <f>D38+E38</f>
        <v>89</v>
      </c>
      <c r="E39">
        <v>25</v>
      </c>
      <c r="F39">
        <v>0</v>
      </c>
      <c r="G39" s="210">
        <f>G38-E39</f>
        <v>125</v>
      </c>
      <c r="H39" s="201">
        <v>42508</v>
      </c>
      <c r="I39" s="71" t="s">
        <v>532</v>
      </c>
    </row>
    <row r="40" spans="1:9" x14ac:dyDescent="0.2">
      <c r="C40" s="201">
        <v>42487</v>
      </c>
      <c r="D40">
        <f t="shared" ref="D40:D44" si="4">D39+E39</f>
        <v>114</v>
      </c>
      <c r="E40">
        <v>10</v>
      </c>
      <c r="F40">
        <v>0</v>
      </c>
      <c r="G40" s="210">
        <f>G39-E40</f>
        <v>115</v>
      </c>
      <c r="H40" s="201">
        <v>42513</v>
      </c>
      <c r="I40" s="71" t="s">
        <v>533</v>
      </c>
    </row>
    <row r="41" spans="1:9" x14ac:dyDescent="0.2">
      <c r="C41" s="201">
        <v>42491</v>
      </c>
      <c r="D41">
        <f t="shared" si="4"/>
        <v>124</v>
      </c>
      <c r="E41">
        <v>48</v>
      </c>
      <c r="F41">
        <v>0</v>
      </c>
      <c r="G41" s="210">
        <f>G40-E41</f>
        <v>67</v>
      </c>
      <c r="H41" s="201">
        <v>42522</v>
      </c>
      <c r="I41" s="71" t="s">
        <v>534</v>
      </c>
    </row>
    <row r="42" spans="1:9" x14ac:dyDescent="0.2">
      <c r="C42" s="201">
        <v>42501</v>
      </c>
      <c r="D42">
        <f t="shared" si="4"/>
        <v>172</v>
      </c>
      <c r="E42">
        <v>12</v>
      </c>
      <c r="F42">
        <v>13</v>
      </c>
      <c r="G42" s="210">
        <f>G41-E42+F42</f>
        <v>68</v>
      </c>
      <c r="H42" s="201">
        <v>42531</v>
      </c>
      <c r="I42" s="71" t="s">
        <v>535</v>
      </c>
    </row>
    <row r="43" spans="1:9" x14ac:dyDescent="0.2">
      <c r="C43" s="201">
        <v>42527</v>
      </c>
      <c r="D43">
        <f t="shared" si="4"/>
        <v>184</v>
      </c>
      <c r="E43">
        <v>33</v>
      </c>
      <c r="F43">
        <v>53</v>
      </c>
      <c r="G43" s="210">
        <f>G42-E43+F43</f>
        <v>88</v>
      </c>
      <c r="H43" s="201">
        <v>42559</v>
      </c>
      <c r="I43" s="71" t="s">
        <v>536</v>
      </c>
    </row>
    <row r="44" spans="1:9" x14ac:dyDescent="0.2">
      <c r="C44" s="201">
        <v>42541</v>
      </c>
      <c r="D44">
        <f t="shared" si="4"/>
        <v>217</v>
      </c>
      <c r="E44">
        <v>15</v>
      </c>
      <c r="F44">
        <v>60</v>
      </c>
      <c r="G44" s="210">
        <f>G43-E44+F44</f>
        <v>133</v>
      </c>
      <c r="H44" s="201">
        <v>42559</v>
      </c>
      <c r="I44" s="71" t="s">
        <v>533</v>
      </c>
    </row>
    <row r="45" spans="1:9" s="71" customFormat="1" ht="17" thickBot="1" x14ac:dyDescent="0.25">
      <c r="C45" s="206"/>
      <c r="D45" s="12"/>
      <c r="E45" s="207"/>
      <c r="H45" s="206"/>
    </row>
    <row r="46" spans="1:9" s="71" customFormat="1" x14ac:dyDescent="0.2">
      <c r="A46" t="s">
        <v>537</v>
      </c>
      <c r="C46" s="206"/>
      <c r="D46" s="208">
        <f>SUM(E36:E40)</f>
        <v>124</v>
      </c>
      <c r="E46" s="207"/>
      <c r="F46" s="220" t="s">
        <v>546</v>
      </c>
      <c r="G46" s="215" t="s">
        <v>549</v>
      </c>
      <c r="H46" s="206"/>
    </row>
    <row r="47" spans="1:9" s="71" customFormat="1" x14ac:dyDescent="0.2">
      <c r="A47" t="s">
        <v>538</v>
      </c>
      <c r="C47" s="206"/>
      <c r="D47" s="208">
        <f>SUM(E41:E44)</f>
        <v>108</v>
      </c>
      <c r="E47" s="207"/>
      <c r="F47" s="216">
        <f>D48/5.2</f>
        <v>44.615384615384613</v>
      </c>
      <c r="G47" s="221" t="s">
        <v>551</v>
      </c>
      <c r="H47" s="206"/>
    </row>
    <row r="48" spans="1:9" s="71" customFormat="1" ht="17" thickBot="1" x14ac:dyDescent="0.25">
      <c r="A48" t="s">
        <v>539</v>
      </c>
      <c r="C48" s="206"/>
      <c r="D48" s="203">
        <f>SUM(E36:E44)</f>
        <v>232</v>
      </c>
      <c r="E48" s="207"/>
      <c r="F48" s="218">
        <f>F47/1.5</f>
        <v>29.743589743589741</v>
      </c>
      <c r="G48" s="222" t="s">
        <v>552</v>
      </c>
      <c r="H48" s="206"/>
    </row>
    <row r="49" spans="1:9" s="71" customFormat="1" x14ac:dyDescent="0.2">
      <c r="C49" s="206"/>
      <c r="D49" s="12"/>
      <c r="E49" s="207"/>
      <c r="H49" s="206"/>
    </row>
    <row r="50" spans="1:9" ht="17" thickBot="1" x14ac:dyDescent="0.25">
      <c r="A50" t="s">
        <v>2</v>
      </c>
      <c r="B50" t="s">
        <v>504</v>
      </c>
      <c r="C50" t="s">
        <v>500</v>
      </c>
      <c r="D50" t="s">
        <v>501</v>
      </c>
      <c r="E50" t="s">
        <v>502</v>
      </c>
      <c r="F50" t="s">
        <v>509</v>
      </c>
      <c r="G50" t="s">
        <v>503</v>
      </c>
      <c r="H50" t="s">
        <v>505</v>
      </c>
      <c r="I50" t="s">
        <v>506</v>
      </c>
    </row>
    <row r="51" spans="1:9" s="71" customFormat="1" ht="17" thickBot="1" x14ac:dyDescent="0.25">
      <c r="A51" s="71">
        <v>50</v>
      </c>
      <c r="B51" s="211">
        <v>104</v>
      </c>
      <c r="C51" s="212"/>
      <c r="E51" s="213"/>
      <c r="H51" s="206"/>
    </row>
    <row r="52" spans="1:9" s="71" customFormat="1" x14ac:dyDescent="0.2">
      <c r="A52" s="71">
        <v>50</v>
      </c>
      <c r="B52" s="71" t="s">
        <v>544</v>
      </c>
      <c r="C52" s="212">
        <v>42467</v>
      </c>
      <c r="D52">
        <v>0</v>
      </c>
      <c r="E52">
        <v>45</v>
      </c>
      <c r="F52" s="71">
        <v>0</v>
      </c>
      <c r="G52">
        <f>B51-E52</f>
        <v>59</v>
      </c>
      <c r="H52" s="206">
        <v>42496</v>
      </c>
      <c r="I52" s="71" t="s">
        <v>510</v>
      </c>
    </row>
    <row r="53" spans="1:9" s="71" customFormat="1" x14ac:dyDescent="0.2">
      <c r="A53" s="71">
        <v>50</v>
      </c>
      <c r="C53" s="212">
        <v>42476</v>
      </c>
      <c r="D53">
        <f>D52+E52</f>
        <v>45</v>
      </c>
      <c r="E53">
        <v>32</v>
      </c>
      <c r="F53" s="71">
        <v>0</v>
      </c>
      <c r="G53">
        <f>G52-E53</f>
        <v>27</v>
      </c>
      <c r="H53" s="206">
        <v>42496</v>
      </c>
      <c r="I53" s="71" t="s">
        <v>511</v>
      </c>
    </row>
    <row r="54" spans="1:9" s="71" customFormat="1" x14ac:dyDescent="0.2">
      <c r="A54" s="71">
        <v>50</v>
      </c>
      <c r="C54" s="212">
        <v>42485</v>
      </c>
      <c r="D54">
        <f>D53+E53</f>
        <v>77</v>
      </c>
      <c r="E54">
        <v>14</v>
      </c>
      <c r="F54" s="71">
        <v>0</v>
      </c>
      <c r="G54">
        <f>G53-E54</f>
        <v>13</v>
      </c>
      <c r="H54" s="206">
        <v>42496</v>
      </c>
      <c r="I54" s="71" t="s">
        <v>512</v>
      </c>
    </row>
    <row r="55" spans="1:9" s="71" customFormat="1" x14ac:dyDescent="0.2">
      <c r="A55" s="71">
        <v>50</v>
      </c>
      <c r="C55" s="212">
        <v>42496</v>
      </c>
      <c r="D55">
        <f>D54+E54</f>
        <v>91</v>
      </c>
      <c r="E55">
        <v>12</v>
      </c>
      <c r="F55" s="71">
        <v>0</v>
      </c>
      <c r="G55">
        <f>G54-E55</f>
        <v>1</v>
      </c>
      <c r="H55" s="206">
        <v>42522</v>
      </c>
      <c r="I55" s="71" t="s">
        <v>510</v>
      </c>
    </row>
    <row r="56" spans="1:9" s="71" customFormat="1" x14ac:dyDescent="0.2">
      <c r="A56" s="71">
        <v>50</v>
      </c>
      <c r="C56" s="212">
        <v>42503</v>
      </c>
      <c r="D56">
        <f>D55+E55</f>
        <v>103</v>
      </c>
      <c r="E56">
        <v>19</v>
      </c>
      <c r="F56" s="71">
        <f>SUM(E51:E54)</f>
        <v>91</v>
      </c>
      <c r="G56">
        <f>G55-E56+F56</f>
        <v>73</v>
      </c>
      <c r="H56" s="206">
        <v>42531</v>
      </c>
      <c r="I56" s="71" t="s">
        <v>512</v>
      </c>
    </row>
    <row r="57" spans="1:9" s="71" customFormat="1" ht="17" thickBot="1" x14ac:dyDescent="0.25">
      <c r="C57" s="206"/>
      <c r="D57"/>
      <c r="E57"/>
      <c r="G57"/>
      <c r="H57" s="206"/>
    </row>
    <row r="58" spans="1:9" s="71" customFormat="1" x14ac:dyDescent="0.2">
      <c r="A58" t="s">
        <v>541</v>
      </c>
      <c r="C58" s="206"/>
      <c r="D58">
        <f>SUM(E51:E54)</f>
        <v>91</v>
      </c>
      <c r="E58"/>
      <c r="F58" s="220" t="s">
        <v>547</v>
      </c>
      <c r="G58" s="215" t="s">
        <v>549</v>
      </c>
      <c r="H58" s="206"/>
    </row>
    <row r="59" spans="1:9" s="71" customFormat="1" x14ac:dyDescent="0.2">
      <c r="A59" t="s">
        <v>542</v>
      </c>
      <c r="C59" s="206"/>
      <c r="D59">
        <f>SUM(E55:E56)</f>
        <v>31</v>
      </c>
      <c r="E59"/>
      <c r="F59" s="216">
        <f>D60/4.4</f>
        <v>27.727272727272727</v>
      </c>
      <c r="G59" s="217" t="s">
        <v>551</v>
      </c>
      <c r="H59" s="206"/>
    </row>
    <row r="60" spans="1:9" ht="17" thickBot="1" x14ac:dyDescent="0.25">
      <c r="A60" t="s">
        <v>543</v>
      </c>
      <c r="C60" s="206"/>
      <c r="D60" s="203">
        <f>SUM(E51:E56)</f>
        <v>122</v>
      </c>
      <c r="F60" s="218">
        <f>F59/1.5</f>
        <v>18.484848484848484</v>
      </c>
      <c r="G60" s="219" t="s">
        <v>553</v>
      </c>
      <c r="H60" s="206"/>
      <c r="I60" s="71"/>
    </row>
    <row r="61" spans="1:9" ht="17" thickBot="1" x14ac:dyDescent="0.25">
      <c r="C61" s="206"/>
      <c r="F61" s="71"/>
      <c r="H61" s="206"/>
      <c r="I61" s="71"/>
    </row>
    <row r="62" spans="1:9" x14ac:dyDescent="0.2">
      <c r="A62" s="224" t="s">
        <v>554</v>
      </c>
      <c r="B62" s="225"/>
      <c r="C62" s="226"/>
      <c r="D62" s="227">
        <f>F59+F47+F32+F11</f>
        <v>125.98525516435963</v>
      </c>
      <c r="F62" s="71"/>
      <c r="H62" s="206"/>
      <c r="I62" s="71"/>
    </row>
    <row r="63" spans="1:9" ht="17" thickBot="1" x14ac:dyDescent="0.25">
      <c r="A63" s="228" t="s">
        <v>555</v>
      </c>
      <c r="B63" s="229"/>
      <c r="C63" s="230"/>
      <c r="D63" s="231">
        <f>F60+F48+F33+F12</f>
        <v>83.990170109573086</v>
      </c>
      <c r="F63" s="71"/>
      <c r="H63" s="206"/>
      <c r="I63" s="71"/>
    </row>
    <row r="64" spans="1:9" x14ac:dyDescent="0.2">
      <c r="A64" s="9"/>
      <c r="B64" s="9"/>
      <c r="C64" s="223"/>
      <c r="D64" s="9"/>
      <c r="F64" s="71"/>
      <c r="H64" s="206"/>
      <c r="I64" s="71"/>
    </row>
    <row r="65" spans="1:9" x14ac:dyDescent="0.2">
      <c r="A65" t="s">
        <v>556</v>
      </c>
      <c r="C65" s="206"/>
      <c r="D65">
        <v>36</v>
      </c>
      <c r="E65" t="s">
        <v>558</v>
      </c>
      <c r="F65" s="71"/>
      <c r="G65" t="s">
        <v>567</v>
      </c>
      <c r="H65" s="206" t="s">
        <v>568</v>
      </c>
      <c r="I65" s="71"/>
    </row>
    <row r="66" spans="1:9" x14ac:dyDescent="0.2">
      <c r="C66" s="206" t="s">
        <v>561</v>
      </c>
      <c r="D66">
        <f>D65*1.5</f>
        <v>54</v>
      </c>
      <c r="E66" t="s">
        <v>559</v>
      </c>
      <c r="F66" s="71"/>
      <c r="G66" t="s">
        <v>569</v>
      </c>
      <c r="H66" s="206" t="s">
        <v>570</v>
      </c>
      <c r="I66" s="71"/>
    </row>
    <row r="67" spans="1:9" x14ac:dyDescent="0.2">
      <c r="A67" t="s">
        <v>560</v>
      </c>
      <c r="C67" s="206"/>
      <c r="D67" s="205">
        <f>D63-D65</f>
        <v>47.990170109573086</v>
      </c>
      <c r="E67" s="207" t="s">
        <v>550</v>
      </c>
      <c r="F67" s="71"/>
      <c r="G67" s="12">
        <f>30*3.8</f>
        <v>114</v>
      </c>
      <c r="H67" s="235">
        <f>30*24.5</f>
        <v>735</v>
      </c>
      <c r="I67" s="71"/>
    </row>
    <row r="68" spans="1:9" x14ac:dyDescent="0.2">
      <c r="C68" t="s">
        <v>561</v>
      </c>
      <c r="D68" s="205">
        <f>D62-D66</f>
        <v>71.985255164359629</v>
      </c>
      <c r="E68" t="s">
        <v>559</v>
      </c>
      <c r="G68">
        <f>30*8</f>
        <v>240</v>
      </c>
    </row>
    <row r="69" spans="1:9" x14ac:dyDescent="0.2">
      <c r="D69">
        <f>D68/27</f>
        <v>2.6661205616429493</v>
      </c>
      <c r="E69" t="s">
        <v>562</v>
      </c>
      <c r="F69" t="s">
        <v>563</v>
      </c>
    </row>
  </sheetData>
  <pageMargins left="0.7" right="0.7" top="0.75" bottom="0.75" header="0.3" footer="0.3"/>
  <pageSetup orientation="landscape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32"/>
  <sheetViews>
    <sheetView tabSelected="1" workbookViewId="0">
      <pane xSplit="2" ySplit="2" topLeftCell="E3" activePane="bottomRight" state="frozen"/>
      <selection pane="topRight" activeCell="C1" sqref="C1"/>
      <selection pane="bottomLeft" activeCell="A2" sqref="A2"/>
      <selection pane="bottomRight" activeCell="J5" sqref="J5"/>
    </sheetView>
  </sheetViews>
  <sheetFormatPr baseColWidth="10" defaultColWidth="11.1640625" defaultRowHeight="16" x14ac:dyDescent="0.2"/>
  <cols>
    <col min="1" max="1" width="28.6640625" style="22" bestFit="1" customWidth="1"/>
    <col min="2" max="2" width="21.1640625" style="19" bestFit="1" customWidth="1"/>
    <col min="3" max="3" width="8.1640625" style="22" hidden="1" customWidth="1"/>
    <col min="4" max="4" width="9" style="19" hidden="1" customWidth="1"/>
    <col min="5" max="5" width="6" style="19" customWidth="1"/>
    <col min="6" max="6" width="7.1640625" style="97" customWidth="1"/>
    <col min="7" max="7" width="7.33203125" style="19" customWidth="1"/>
    <col min="8" max="8" width="9.83203125" style="22" bestFit="1" customWidth="1"/>
    <col min="10" max="10" width="16.33203125" style="22" customWidth="1"/>
    <col min="11" max="11" width="7.5" style="22" customWidth="1"/>
    <col min="12" max="12" width="10.5" style="22" customWidth="1"/>
    <col min="13" max="13" width="7.1640625" style="19" customWidth="1"/>
    <col min="14" max="14" width="17.33203125" style="19" bestFit="1" customWidth="1"/>
    <col min="15" max="15" width="28.5" style="90" customWidth="1"/>
  </cols>
  <sheetData>
    <row r="1" spans="1:20" ht="17" thickBot="1" x14ac:dyDescent="0.25">
      <c r="A1" s="269" t="s">
        <v>482</v>
      </c>
      <c r="B1" s="269"/>
      <c r="C1" s="269"/>
      <c r="D1" s="269"/>
      <c r="E1" s="269"/>
      <c r="F1" s="269"/>
      <c r="G1" s="270"/>
      <c r="H1" s="269"/>
      <c r="I1" s="270"/>
      <c r="J1" s="269"/>
      <c r="K1" s="269"/>
      <c r="L1" s="269"/>
      <c r="M1" s="269"/>
      <c r="N1" s="269"/>
      <c r="O1" s="269"/>
      <c r="P1" s="162"/>
      <c r="Q1" s="162"/>
      <c r="R1" s="162"/>
      <c r="S1" s="162"/>
    </row>
    <row r="2" spans="1:20" s="70" customFormat="1" ht="49" thickBot="1" x14ac:dyDescent="0.25">
      <c r="A2" s="66" t="s">
        <v>315</v>
      </c>
      <c r="B2" s="66" t="s">
        <v>31</v>
      </c>
      <c r="C2" s="72" t="s">
        <v>461</v>
      </c>
      <c r="D2" s="98" t="s">
        <v>1</v>
      </c>
      <c r="E2" s="66" t="s">
        <v>2</v>
      </c>
      <c r="F2" s="172" t="s">
        <v>462</v>
      </c>
      <c r="G2" s="189" t="s">
        <v>463</v>
      </c>
      <c r="H2" s="178" t="s">
        <v>464</v>
      </c>
      <c r="I2" s="194" t="s">
        <v>4</v>
      </c>
      <c r="J2" s="173" t="s">
        <v>33</v>
      </c>
      <c r="K2" s="72" t="s">
        <v>317</v>
      </c>
      <c r="L2" s="72" t="s">
        <v>379</v>
      </c>
      <c r="M2" s="66" t="s">
        <v>57</v>
      </c>
      <c r="N2" s="66" t="s">
        <v>417</v>
      </c>
      <c r="O2" s="66" t="s">
        <v>39</v>
      </c>
    </row>
    <row r="3" spans="1:20" x14ac:dyDescent="0.2">
      <c r="A3" s="80" t="s">
        <v>91</v>
      </c>
      <c r="B3" s="80" t="s">
        <v>92</v>
      </c>
      <c r="C3" s="75">
        <v>42422</v>
      </c>
      <c r="D3" s="99"/>
      <c r="E3" s="80">
        <v>128</v>
      </c>
      <c r="F3" s="92">
        <v>3</v>
      </c>
      <c r="G3" s="190"/>
      <c r="H3" s="179">
        <v>42461</v>
      </c>
      <c r="I3" s="193"/>
      <c r="J3" s="175" t="s">
        <v>326</v>
      </c>
      <c r="K3" s="73" t="s">
        <v>372</v>
      </c>
      <c r="L3" s="74">
        <v>1</v>
      </c>
      <c r="M3" s="80">
        <v>12</v>
      </c>
      <c r="N3" s="80" t="s">
        <v>418</v>
      </c>
      <c r="O3" s="93"/>
      <c r="T3" s="9" t="s">
        <v>5</v>
      </c>
    </row>
    <row r="4" spans="1:20" x14ac:dyDescent="0.2">
      <c r="A4" s="80" t="s">
        <v>52</v>
      </c>
      <c r="B4" s="80" t="s">
        <v>128</v>
      </c>
      <c r="C4" s="78">
        <v>42422</v>
      </c>
      <c r="D4" s="99"/>
      <c r="E4" s="80">
        <v>128</v>
      </c>
      <c r="F4" s="92">
        <v>3</v>
      </c>
      <c r="G4" s="191"/>
      <c r="H4" s="180">
        <v>42461</v>
      </c>
      <c r="I4" s="184"/>
      <c r="J4" s="175" t="s">
        <v>326</v>
      </c>
      <c r="K4" s="73" t="s">
        <v>395</v>
      </c>
      <c r="L4" s="74">
        <v>1</v>
      </c>
      <c r="M4" s="80">
        <v>12</v>
      </c>
      <c r="N4" s="80" t="s">
        <v>418</v>
      </c>
      <c r="O4" s="93"/>
      <c r="T4" s="9"/>
    </row>
    <row r="5" spans="1:20" x14ac:dyDescent="0.2">
      <c r="A5" s="80" t="s">
        <v>125</v>
      </c>
      <c r="B5" s="80" t="s">
        <v>127</v>
      </c>
      <c r="C5" s="78">
        <v>42422</v>
      </c>
      <c r="D5" s="99"/>
      <c r="E5" s="80">
        <v>128</v>
      </c>
      <c r="F5" s="92">
        <v>3</v>
      </c>
      <c r="G5" s="191"/>
      <c r="H5" s="180">
        <v>42461</v>
      </c>
      <c r="I5" s="184"/>
      <c r="J5" s="175" t="s">
        <v>326</v>
      </c>
      <c r="K5" s="73" t="s">
        <v>386</v>
      </c>
      <c r="L5" s="74">
        <v>1</v>
      </c>
      <c r="M5" s="80">
        <v>12</v>
      </c>
      <c r="N5" s="80" t="s">
        <v>418</v>
      </c>
      <c r="O5" s="93"/>
      <c r="T5" s="10">
        <v>41327</v>
      </c>
    </row>
    <row r="6" spans="1:20" x14ac:dyDescent="0.2">
      <c r="A6" s="80" t="s">
        <v>125</v>
      </c>
      <c r="B6" s="80" t="s">
        <v>126</v>
      </c>
      <c r="C6" s="78">
        <v>42422</v>
      </c>
      <c r="D6" s="99"/>
      <c r="E6" s="80">
        <v>128</v>
      </c>
      <c r="F6" s="92">
        <v>3</v>
      </c>
      <c r="G6" s="191"/>
      <c r="H6" s="180">
        <v>42461</v>
      </c>
      <c r="I6" s="184"/>
      <c r="J6" s="175" t="s">
        <v>326</v>
      </c>
      <c r="K6" s="73" t="s">
        <v>371</v>
      </c>
      <c r="L6" s="74">
        <v>1</v>
      </c>
      <c r="M6" s="80">
        <v>12</v>
      </c>
      <c r="N6" s="80" t="s">
        <v>418</v>
      </c>
      <c r="O6" s="93"/>
      <c r="T6" s="10">
        <v>41715</v>
      </c>
    </row>
    <row r="7" spans="1:20" x14ac:dyDescent="0.2">
      <c r="A7" s="80" t="s">
        <v>133</v>
      </c>
      <c r="B7" s="80" t="s">
        <v>134</v>
      </c>
      <c r="C7" s="75">
        <v>42426</v>
      </c>
      <c r="D7" s="99"/>
      <c r="E7" s="80">
        <v>128</v>
      </c>
      <c r="F7" s="92">
        <v>3</v>
      </c>
      <c r="G7" s="191"/>
      <c r="H7" s="180">
        <v>42461</v>
      </c>
      <c r="I7" s="184"/>
      <c r="J7" s="175" t="s">
        <v>326</v>
      </c>
      <c r="K7" s="73" t="s">
        <v>402</v>
      </c>
      <c r="L7" s="74">
        <v>1</v>
      </c>
      <c r="M7" s="80">
        <v>12</v>
      </c>
      <c r="N7" s="80" t="s">
        <v>418</v>
      </c>
      <c r="O7" s="93"/>
      <c r="T7" s="10">
        <v>42058</v>
      </c>
    </row>
    <row r="8" spans="1:20" x14ac:dyDescent="0.2">
      <c r="A8" s="80" t="s">
        <v>136</v>
      </c>
      <c r="B8" s="80" t="s">
        <v>397</v>
      </c>
      <c r="C8" s="78">
        <v>42426</v>
      </c>
      <c r="D8" s="99"/>
      <c r="E8" s="80">
        <v>128</v>
      </c>
      <c r="F8" s="92">
        <v>3</v>
      </c>
      <c r="G8" s="191"/>
      <c r="H8" s="180">
        <v>42461</v>
      </c>
      <c r="I8" s="184"/>
      <c r="J8" s="175" t="s">
        <v>326</v>
      </c>
      <c r="K8" s="73" t="s">
        <v>403</v>
      </c>
      <c r="L8" s="74">
        <v>1</v>
      </c>
      <c r="M8" s="80">
        <v>12</v>
      </c>
      <c r="N8" s="80" t="s">
        <v>418</v>
      </c>
      <c r="O8" s="93"/>
    </row>
    <row r="9" spans="1:20" ht="32" x14ac:dyDescent="0.2">
      <c r="A9" s="80" t="s">
        <v>64</v>
      </c>
      <c r="B9" s="80" t="s">
        <v>66</v>
      </c>
      <c r="C9" s="75">
        <v>42422</v>
      </c>
      <c r="D9" s="99"/>
      <c r="E9" s="80">
        <v>128</v>
      </c>
      <c r="F9" s="92">
        <v>7</v>
      </c>
      <c r="G9" s="191"/>
      <c r="H9" s="179">
        <v>42461</v>
      </c>
      <c r="I9" s="184"/>
      <c r="J9" s="267" t="s">
        <v>665</v>
      </c>
      <c r="K9" s="73" t="s">
        <v>457</v>
      </c>
      <c r="L9" s="76">
        <v>2.5</v>
      </c>
      <c r="M9" s="80">
        <v>14</v>
      </c>
      <c r="N9" s="80" t="s">
        <v>418</v>
      </c>
      <c r="O9" s="93"/>
    </row>
    <row r="10" spans="1:20" ht="32" x14ac:dyDescent="0.2">
      <c r="A10" s="80" t="s">
        <v>64</v>
      </c>
      <c r="B10" s="80" t="s">
        <v>65</v>
      </c>
      <c r="C10" s="75">
        <v>42422</v>
      </c>
      <c r="D10" s="99"/>
      <c r="E10" s="80">
        <v>128</v>
      </c>
      <c r="F10" s="92">
        <v>7</v>
      </c>
      <c r="G10" s="191"/>
      <c r="H10" s="179">
        <v>42461</v>
      </c>
      <c r="I10" s="184"/>
      <c r="J10" s="267" t="s">
        <v>665</v>
      </c>
      <c r="K10" s="73" t="s">
        <v>456</v>
      </c>
      <c r="L10" s="76">
        <v>2.5</v>
      </c>
      <c r="M10" s="80">
        <v>14</v>
      </c>
      <c r="N10" s="80" t="s">
        <v>418</v>
      </c>
      <c r="O10" s="93"/>
    </row>
    <row r="11" spans="1:20" ht="32" x14ac:dyDescent="0.2">
      <c r="A11" s="80" t="s">
        <v>75</v>
      </c>
      <c r="B11" s="80" t="s">
        <v>76</v>
      </c>
      <c r="C11" s="78">
        <v>42422</v>
      </c>
      <c r="D11" s="99"/>
      <c r="E11" s="80">
        <v>128</v>
      </c>
      <c r="F11" s="92">
        <v>3.5</v>
      </c>
      <c r="G11" s="191"/>
      <c r="H11" s="180">
        <v>42461</v>
      </c>
      <c r="I11" s="184"/>
      <c r="J11" s="267" t="s">
        <v>665</v>
      </c>
      <c r="K11" s="73" t="s">
        <v>455</v>
      </c>
      <c r="L11" s="76">
        <v>1.5</v>
      </c>
      <c r="M11" s="80">
        <v>16</v>
      </c>
      <c r="N11" s="80" t="s">
        <v>418</v>
      </c>
      <c r="O11" s="93"/>
      <c r="T11" s="9" t="s">
        <v>6</v>
      </c>
    </row>
    <row r="12" spans="1:20" x14ac:dyDescent="0.2">
      <c r="A12" s="80" t="s">
        <v>82</v>
      </c>
      <c r="B12" s="80" t="s">
        <v>472</v>
      </c>
      <c r="C12" s="75">
        <v>42422</v>
      </c>
      <c r="D12" s="99"/>
      <c r="E12" s="80">
        <v>128</v>
      </c>
      <c r="F12" s="92">
        <v>2</v>
      </c>
      <c r="G12" s="191"/>
      <c r="H12" s="180">
        <v>42461</v>
      </c>
      <c r="I12" s="184"/>
      <c r="J12" s="267" t="s">
        <v>665</v>
      </c>
      <c r="K12" s="77" t="s">
        <v>367</v>
      </c>
      <c r="L12" s="74">
        <v>1</v>
      </c>
      <c r="M12" s="80">
        <v>16</v>
      </c>
      <c r="N12" s="80" t="s">
        <v>418</v>
      </c>
      <c r="O12" s="93"/>
      <c r="T12">
        <v>162</v>
      </c>
    </row>
    <row r="13" spans="1:20" ht="32" x14ac:dyDescent="0.2">
      <c r="A13" s="80" t="s">
        <v>84</v>
      </c>
      <c r="B13" s="80" t="s">
        <v>85</v>
      </c>
      <c r="C13" s="75">
        <v>42422</v>
      </c>
      <c r="D13" s="99"/>
      <c r="E13" s="80">
        <v>128</v>
      </c>
      <c r="F13" s="92">
        <v>3.5</v>
      </c>
      <c r="G13" s="191"/>
      <c r="H13" s="180">
        <v>42461</v>
      </c>
      <c r="I13" s="184"/>
      <c r="J13" s="267" t="s">
        <v>665</v>
      </c>
      <c r="K13" s="77" t="s">
        <v>454</v>
      </c>
      <c r="L13" s="76">
        <v>1.5</v>
      </c>
      <c r="M13" s="80">
        <v>16</v>
      </c>
      <c r="N13" s="80" t="s">
        <v>418</v>
      </c>
      <c r="O13" s="93"/>
      <c r="T13">
        <v>128</v>
      </c>
    </row>
    <row r="14" spans="1:20" ht="32" x14ac:dyDescent="0.2">
      <c r="A14" s="80" t="s">
        <v>129</v>
      </c>
      <c r="B14" s="80" t="s">
        <v>488</v>
      </c>
      <c r="C14" s="75">
        <v>42426</v>
      </c>
      <c r="D14" s="99"/>
      <c r="E14" s="80">
        <v>128</v>
      </c>
      <c r="F14" s="92">
        <v>5.5</v>
      </c>
      <c r="G14" s="191"/>
      <c r="H14" s="180">
        <v>42461</v>
      </c>
      <c r="I14" s="184"/>
      <c r="J14" s="267" t="s">
        <v>665</v>
      </c>
      <c r="K14" s="73" t="s">
        <v>453</v>
      </c>
      <c r="L14" s="76">
        <v>1.5</v>
      </c>
      <c r="M14" s="80">
        <v>9</v>
      </c>
      <c r="N14" s="80" t="s">
        <v>418</v>
      </c>
      <c r="O14" s="93"/>
      <c r="T14">
        <v>50</v>
      </c>
    </row>
    <row r="15" spans="1:20" ht="32" x14ac:dyDescent="0.2">
      <c r="A15" s="80" t="s">
        <v>129</v>
      </c>
      <c r="B15" s="80" t="s">
        <v>487</v>
      </c>
      <c r="C15" s="75">
        <v>42426</v>
      </c>
      <c r="D15" s="99"/>
      <c r="E15" s="80">
        <v>128</v>
      </c>
      <c r="F15" s="92">
        <v>5.5</v>
      </c>
      <c r="G15" s="191"/>
      <c r="H15" s="180">
        <v>42461</v>
      </c>
      <c r="I15" s="184"/>
      <c r="J15" s="267" t="s">
        <v>665</v>
      </c>
      <c r="K15" s="73" t="s">
        <v>452</v>
      </c>
      <c r="L15" s="76">
        <v>1.5</v>
      </c>
      <c r="M15" s="80">
        <v>9</v>
      </c>
      <c r="N15" s="80" t="s">
        <v>418</v>
      </c>
      <c r="O15" s="93"/>
      <c r="T15">
        <v>72</v>
      </c>
    </row>
    <row r="16" spans="1:20" x14ac:dyDescent="0.2">
      <c r="A16" s="80" t="s">
        <v>169</v>
      </c>
      <c r="B16" s="80" t="s">
        <v>170</v>
      </c>
      <c r="C16" s="87">
        <v>42401</v>
      </c>
      <c r="D16" s="99"/>
      <c r="E16" s="80">
        <v>162</v>
      </c>
      <c r="F16" s="92">
        <v>11.5</v>
      </c>
      <c r="G16" s="191">
        <v>11</v>
      </c>
      <c r="H16" s="180">
        <v>42475</v>
      </c>
      <c r="I16" s="184"/>
      <c r="J16" s="175" t="s">
        <v>383</v>
      </c>
      <c r="K16" s="73" t="s">
        <v>320</v>
      </c>
      <c r="L16" s="74">
        <v>4</v>
      </c>
      <c r="M16" s="80">
        <v>9</v>
      </c>
      <c r="N16" s="80" t="s">
        <v>418</v>
      </c>
      <c r="O16" s="93"/>
    </row>
    <row r="17" spans="1:20" x14ac:dyDescent="0.2">
      <c r="A17" s="80" t="s">
        <v>160</v>
      </c>
      <c r="B17" s="80" t="s">
        <v>161</v>
      </c>
      <c r="C17" s="87">
        <v>42401</v>
      </c>
      <c r="D17" s="99"/>
      <c r="E17" s="80">
        <v>162</v>
      </c>
      <c r="F17" s="92">
        <v>8.5</v>
      </c>
      <c r="G17" s="191">
        <v>11.5</v>
      </c>
      <c r="H17" s="180">
        <v>42475</v>
      </c>
      <c r="I17" s="184"/>
      <c r="J17" s="175" t="s">
        <v>411</v>
      </c>
      <c r="K17" s="75" t="s">
        <v>391</v>
      </c>
      <c r="L17" s="74">
        <v>3</v>
      </c>
      <c r="M17" s="80">
        <v>9</v>
      </c>
      <c r="N17" s="80" t="s">
        <v>418</v>
      </c>
      <c r="O17" s="93"/>
      <c r="T17" s="9" t="s">
        <v>7</v>
      </c>
    </row>
    <row r="18" spans="1:20" x14ac:dyDescent="0.2">
      <c r="A18" s="80" t="s">
        <v>162</v>
      </c>
      <c r="B18" s="80" t="s">
        <v>163</v>
      </c>
      <c r="C18" s="87">
        <v>42401</v>
      </c>
      <c r="D18" s="99"/>
      <c r="E18" s="80">
        <v>162</v>
      </c>
      <c r="F18" s="92">
        <v>6</v>
      </c>
      <c r="G18" s="191">
        <v>6</v>
      </c>
      <c r="H18" s="180">
        <v>42475</v>
      </c>
      <c r="I18" s="184"/>
      <c r="J18" s="175" t="s">
        <v>411</v>
      </c>
      <c r="K18" s="79">
        <v>1</v>
      </c>
      <c r="L18" s="74">
        <v>2</v>
      </c>
      <c r="M18" s="80">
        <v>9</v>
      </c>
      <c r="N18" s="80" t="s">
        <v>418</v>
      </c>
      <c r="O18" s="93"/>
      <c r="T18" t="s">
        <v>8</v>
      </c>
    </row>
    <row r="19" spans="1:20" x14ac:dyDescent="0.2">
      <c r="A19" s="80" t="s">
        <v>164</v>
      </c>
      <c r="B19" s="80" t="s">
        <v>165</v>
      </c>
      <c r="C19" s="87">
        <v>42401</v>
      </c>
      <c r="D19" s="99"/>
      <c r="E19" s="80">
        <v>162</v>
      </c>
      <c r="F19" s="92">
        <v>14</v>
      </c>
      <c r="G19" s="191">
        <v>13</v>
      </c>
      <c r="H19" s="180">
        <v>42475</v>
      </c>
      <c r="I19" s="184"/>
      <c r="J19" s="175" t="s">
        <v>411</v>
      </c>
      <c r="K19" s="75" t="s">
        <v>412</v>
      </c>
      <c r="L19" s="74">
        <v>5</v>
      </c>
      <c r="M19" s="80">
        <v>9</v>
      </c>
      <c r="N19" s="80" t="s">
        <v>418</v>
      </c>
      <c r="O19" s="93"/>
      <c r="T19">
        <v>162</v>
      </c>
    </row>
    <row r="20" spans="1:20" ht="32" x14ac:dyDescent="0.2">
      <c r="A20" s="80" t="s">
        <v>166</v>
      </c>
      <c r="B20" s="80" t="s">
        <v>167</v>
      </c>
      <c r="C20" s="87">
        <v>42401</v>
      </c>
      <c r="D20" s="99"/>
      <c r="E20" s="80">
        <v>162</v>
      </c>
      <c r="F20" s="92">
        <v>14</v>
      </c>
      <c r="G20" s="191">
        <v>12</v>
      </c>
      <c r="H20" s="180">
        <v>42475</v>
      </c>
      <c r="I20" s="184"/>
      <c r="J20" s="175" t="s">
        <v>411</v>
      </c>
      <c r="K20" s="73" t="s">
        <v>413</v>
      </c>
      <c r="L20" s="74">
        <v>9</v>
      </c>
      <c r="M20" s="80">
        <v>9</v>
      </c>
      <c r="N20" s="80" t="s">
        <v>418</v>
      </c>
      <c r="O20" s="93" t="s">
        <v>415</v>
      </c>
      <c r="T20">
        <v>128</v>
      </c>
    </row>
    <row r="21" spans="1:20" ht="32" x14ac:dyDescent="0.2">
      <c r="A21" s="80" t="s">
        <v>166</v>
      </c>
      <c r="B21" s="80" t="s">
        <v>168</v>
      </c>
      <c r="C21" s="87">
        <v>42401</v>
      </c>
      <c r="D21" s="99"/>
      <c r="E21" s="80">
        <v>162</v>
      </c>
      <c r="F21" s="92">
        <v>14</v>
      </c>
      <c r="G21" s="191">
        <v>14</v>
      </c>
      <c r="H21" s="180">
        <v>42475</v>
      </c>
      <c r="I21" s="184"/>
      <c r="J21" s="175" t="s">
        <v>411</v>
      </c>
      <c r="K21" s="73" t="s">
        <v>384</v>
      </c>
      <c r="L21" s="74">
        <v>1</v>
      </c>
      <c r="M21" s="80">
        <v>9</v>
      </c>
      <c r="N21" s="80" t="s">
        <v>418</v>
      </c>
      <c r="O21" s="93" t="s">
        <v>414</v>
      </c>
      <c r="T21">
        <v>50</v>
      </c>
    </row>
    <row r="22" spans="1:20" x14ac:dyDescent="0.2">
      <c r="A22" s="80" t="s">
        <v>138</v>
      </c>
      <c r="B22" s="80" t="s">
        <v>398</v>
      </c>
      <c r="C22" s="78">
        <v>42445</v>
      </c>
      <c r="D22" s="99"/>
      <c r="E22" s="80">
        <v>128</v>
      </c>
      <c r="F22" s="92">
        <v>3</v>
      </c>
      <c r="G22" s="191"/>
      <c r="H22" s="180">
        <v>42482</v>
      </c>
      <c r="I22" s="184"/>
      <c r="J22" s="175" t="s">
        <v>383</v>
      </c>
      <c r="K22" s="73" t="s">
        <v>404</v>
      </c>
      <c r="L22" s="74">
        <v>1</v>
      </c>
      <c r="M22" s="80">
        <v>12</v>
      </c>
      <c r="N22" s="80" t="s">
        <v>418</v>
      </c>
      <c r="O22" s="93"/>
      <c r="T22">
        <v>72</v>
      </c>
    </row>
    <row r="23" spans="1:20" x14ac:dyDescent="0.2">
      <c r="A23" s="80" t="s">
        <v>141</v>
      </c>
      <c r="B23" s="80" t="s">
        <v>399</v>
      </c>
      <c r="C23" s="78">
        <v>42445</v>
      </c>
      <c r="D23" s="99"/>
      <c r="E23" s="80">
        <v>128</v>
      </c>
      <c r="F23" s="92">
        <v>3</v>
      </c>
      <c r="G23" s="191"/>
      <c r="H23" s="180">
        <v>42482</v>
      </c>
      <c r="I23" s="184"/>
      <c r="J23" s="175" t="s">
        <v>383</v>
      </c>
      <c r="K23" s="73" t="s">
        <v>405</v>
      </c>
      <c r="L23" s="74">
        <v>1</v>
      </c>
      <c r="M23" s="80">
        <v>12</v>
      </c>
      <c r="N23" s="80" t="s">
        <v>418</v>
      </c>
      <c r="O23" s="93"/>
    </row>
    <row r="24" spans="1:20" x14ac:dyDescent="0.2">
      <c r="A24" s="80" t="s">
        <v>491</v>
      </c>
      <c r="B24" s="80" t="s">
        <v>492</v>
      </c>
      <c r="C24" s="75">
        <v>42447</v>
      </c>
      <c r="D24" s="99"/>
      <c r="E24" s="80">
        <v>128</v>
      </c>
      <c r="F24" s="92">
        <v>5.5</v>
      </c>
      <c r="G24" s="191"/>
      <c r="H24" s="179">
        <v>42482</v>
      </c>
      <c r="I24" s="184"/>
      <c r="J24" s="174" t="s">
        <v>383</v>
      </c>
      <c r="K24" s="75" t="s">
        <v>409</v>
      </c>
      <c r="L24" s="76">
        <v>1.5</v>
      </c>
      <c r="M24" s="80">
        <v>9</v>
      </c>
      <c r="N24" s="80" t="s">
        <v>418</v>
      </c>
      <c r="O24" s="93"/>
    </row>
    <row r="25" spans="1:20" x14ac:dyDescent="0.2">
      <c r="A25" s="80" t="s">
        <v>491</v>
      </c>
      <c r="B25" s="80" t="s">
        <v>493</v>
      </c>
      <c r="C25" s="75">
        <v>42447</v>
      </c>
      <c r="D25" s="99"/>
      <c r="E25" s="80">
        <v>128</v>
      </c>
      <c r="F25" s="92">
        <v>5.5</v>
      </c>
      <c r="G25" s="191"/>
      <c r="H25" s="179">
        <v>42482</v>
      </c>
      <c r="I25" s="184"/>
      <c r="J25" s="174" t="s">
        <v>383</v>
      </c>
      <c r="K25" s="75" t="s">
        <v>409</v>
      </c>
      <c r="L25" s="76">
        <v>1.5</v>
      </c>
      <c r="M25" s="80">
        <v>9</v>
      </c>
      <c r="N25" s="80" t="s">
        <v>418</v>
      </c>
      <c r="O25" s="93"/>
    </row>
    <row r="26" spans="1:20" x14ac:dyDescent="0.2">
      <c r="A26" s="80" t="s">
        <v>130</v>
      </c>
      <c r="B26" s="80" t="s">
        <v>486</v>
      </c>
      <c r="C26" s="75">
        <v>42445</v>
      </c>
      <c r="D26" s="99"/>
      <c r="E26" s="80">
        <v>128</v>
      </c>
      <c r="F26" s="92">
        <v>7</v>
      </c>
      <c r="G26" s="191"/>
      <c r="H26" s="180">
        <v>42482</v>
      </c>
      <c r="I26" s="184"/>
      <c r="J26" s="175" t="s">
        <v>322</v>
      </c>
      <c r="K26" s="73" t="s">
        <v>396</v>
      </c>
      <c r="L26" s="74">
        <v>3</v>
      </c>
      <c r="M26" s="80">
        <v>12</v>
      </c>
      <c r="N26" s="80" t="s">
        <v>418</v>
      </c>
      <c r="O26" s="93"/>
      <c r="T26" s="9" t="s">
        <v>9</v>
      </c>
    </row>
    <row r="27" spans="1:20" x14ac:dyDescent="0.2">
      <c r="A27" s="80" t="s">
        <v>78</v>
      </c>
      <c r="B27" s="80" t="s">
        <v>79</v>
      </c>
      <c r="C27" s="75">
        <v>42436</v>
      </c>
      <c r="D27" s="99"/>
      <c r="E27" s="80">
        <v>128</v>
      </c>
      <c r="F27" s="92">
        <v>5</v>
      </c>
      <c r="G27" s="191"/>
      <c r="H27" s="180">
        <v>42482</v>
      </c>
      <c r="I27" s="184"/>
      <c r="J27" s="175" t="s">
        <v>326</v>
      </c>
      <c r="K27" s="77" t="s">
        <v>394</v>
      </c>
      <c r="L27" s="74">
        <v>2</v>
      </c>
      <c r="M27" s="80">
        <v>16</v>
      </c>
      <c r="N27" s="80" t="s">
        <v>418</v>
      </c>
      <c r="O27" s="93"/>
      <c r="T27" s="9"/>
    </row>
    <row r="28" spans="1:20" x14ac:dyDescent="0.2">
      <c r="A28" s="80" t="s">
        <v>64</v>
      </c>
      <c r="B28" s="80" t="s">
        <v>67</v>
      </c>
      <c r="C28" s="75">
        <v>42436</v>
      </c>
      <c r="D28" s="99"/>
      <c r="E28" s="80">
        <v>128</v>
      </c>
      <c r="F28" s="92">
        <v>7</v>
      </c>
      <c r="G28" s="191"/>
      <c r="H28" s="179">
        <v>42482</v>
      </c>
      <c r="I28" s="184"/>
      <c r="J28" s="267" t="s">
        <v>665</v>
      </c>
      <c r="K28" s="73" t="s">
        <v>393</v>
      </c>
      <c r="L28" s="74">
        <v>3</v>
      </c>
      <c r="M28" s="80">
        <v>14</v>
      </c>
      <c r="N28" s="80" t="s">
        <v>418</v>
      </c>
      <c r="O28" s="93"/>
      <c r="T28" s="9" t="s">
        <v>9</v>
      </c>
    </row>
    <row r="29" spans="1:20" x14ac:dyDescent="0.2">
      <c r="A29" s="80" t="s">
        <v>68</v>
      </c>
      <c r="B29" s="80" t="s">
        <v>69</v>
      </c>
      <c r="C29" s="75">
        <v>42436</v>
      </c>
      <c r="D29" s="99"/>
      <c r="E29" s="80">
        <v>128</v>
      </c>
      <c r="F29" s="92">
        <v>13</v>
      </c>
      <c r="G29" s="191"/>
      <c r="H29" s="180">
        <v>42482</v>
      </c>
      <c r="I29" s="184"/>
      <c r="J29" s="267" t="s">
        <v>665</v>
      </c>
      <c r="K29" s="73" t="s">
        <v>392</v>
      </c>
      <c r="L29" s="74">
        <v>5</v>
      </c>
      <c r="M29" s="80">
        <v>14</v>
      </c>
      <c r="N29" s="80" t="s">
        <v>418</v>
      </c>
      <c r="O29" s="93"/>
      <c r="T29" s="9"/>
    </row>
    <row r="30" spans="1:20" s="11" customFormat="1" x14ac:dyDescent="0.2">
      <c r="A30" s="80" t="s">
        <v>144</v>
      </c>
      <c r="B30" s="80" t="s">
        <v>400</v>
      </c>
      <c r="C30" s="78">
        <v>42457</v>
      </c>
      <c r="D30" s="99"/>
      <c r="E30" s="80">
        <v>128</v>
      </c>
      <c r="F30" s="92">
        <v>3</v>
      </c>
      <c r="G30" s="191"/>
      <c r="H30" s="180">
        <v>42492</v>
      </c>
      <c r="I30" s="184"/>
      <c r="J30" s="175" t="s">
        <v>322</v>
      </c>
      <c r="K30" s="73" t="s">
        <v>371</v>
      </c>
      <c r="L30" s="74">
        <v>1</v>
      </c>
      <c r="M30" s="80">
        <v>12</v>
      </c>
      <c r="N30" s="80" t="s">
        <v>418</v>
      </c>
      <c r="O30" s="93"/>
      <c r="T30" s="12"/>
    </row>
    <row r="31" spans="1:20" x14ac:dyDescent="0.2">
      <c r="A31" s="80" t="s">
        <v>146</v>
      </c>
      <c r="B31" s="80" t="s">
        <v>401</v>
      </c>
      <c r="C31" s="78">
        <v>42457</v>
      </c>
      <c r="D31" s="99"/>
      <c r="E31" s="80">
        <v>128</v>
      </c>
      <c r="F31" s="92">
        <v>3</v>
      </c>
      <c r="G31" s="191"/>
      <c r="H31" s="180">
        <v>42492</v>
      </c>
      <c r="I31" s="184"/>
      <c r="J31" s="175" t="s">
        <v>322</v>
      </c>
      <c r="K31" s="73" t="s">
        <v>372</v>
      </c>
      <c r="L31" s="74">
        <v>1</v>
      </c>
      <c r="M31" s="80">
        <v>12</v>
      </c>
      <c r="N31" s="80" t="s">
        <v>418</v>
      </c>
      <c r="O31" s="93"/>
    </row>
    <row r="32" spans="1:20" x14ac:dyDescent="0.2">
      <c r="A32" s="80" t="s">
        <v>203</v>
      </c>
      <c r="B32" s="80" t="s">
        <v>204</v>
      </c>
      <c r="C32" s="73" t="s">
        <v>271</v>
      </c>
      <c r="D32" s="99"/>
      <c r="E32" s="80" t="s">
        <v>271</v>
      </c>
      <c r="F32" s="92"/>
      <c r="G32" s="191"/>
      <c r="H32" s="179">
        <v>42492</v>
      </c>
      <c r="I32" s="185"/>
      <c r="J32" s="174" t="s">
        <v>434</v>
      </c>
      <c r="K32" s="75" t="s">
        <v>437</v>
      </c>
      <c r="L32" s="74">
        <v>5</v>
      </c>
      <c r="M32" s="80">
        <v>6</v>
      </c>
      <c r="N32" s="80" t="s">
        <v>421</v>
      </c>
      <c r="O32" s="274" t="s">
        <v>440</v>
      </c>
      <c r="T32" t="s">
        <v>10</v>
      </c>
    </row>
    <row r="33" spans="1:20" x14ac:dyDescent="0.2">
      <c r="A33" s="88" t="s">
        <v>205</v>
      </c>
      <c r="B33" s="88" t="s">
        <v>206</v>
      </c>
      <c r="C33" s="73" t="s">
        <v>271</v>
      </c>
      <c r="D33" s="99"/>
      <c r="E33" s="88" t="s">
        <v>271</v>
      </c>
      <c r="F33" s="92"/>
      <c r="G33" s="191"/>
      <c r="H33" s="181">
        <v>42492</v>
      </c>
      <c r="I33" s="186"/>
      <c r="J33" s="176" t="s">
        <v>434</v>
      </c>
      <c r="K33" s="74" t="s">
        <v>438</v>
      </c>
      <c r="L33" s="74">
        <v>5</v>
      </c>
      <c r="M33" s="88">
        <v>6</v>
      </c>
      <c r="N33" s="80" t="s">
        <v>421</v>
      </c>
      <c r="O33" s="274"/>
    </row>
    <row r="34" spans="1:20" x14ac:dyDescent="0.2">
      <c r="A34" s="88" t="s">
        <v>213</v>
      </c>
      <c r="B34" s="88" t="s">
        <v>214</v>
      </c>
      <c r="C34" s="73" t="s">
        <v>271</v>
      </c>
      <c r="D34" s="99"/>
      <c r="E34" s="88" t="s">
        <v>271</v>
      </c>
      <c r="F34" s="92"/>
      <c r="G34" s="191"/>
      <c r="H34" s="181">
        <v>42492</v>
      </c>
      <c r="I34" s="186"/>
      <c r="J34" s="176" t="s">
        <v>434</v>
      </c>
      <c r="K34" s="74" t="s">
        <v>392</v>
      </c>
      <c r="L34" s="74">
        <v>5</v>
      </c>
      <c r="M34" s="88">
        <v>6</v>
      </c>
      <c r="N34" s="80" t="s">
        <v>421</v>
      </c>
      <c r="O34" s="274"/>
      <c r="T34" t="s">
        <v>11</v>
      </c>
    </row>
    <row r="35" spans="1:20" x14ac:dyDescent="0.2">
      <c r="A35" s="80" t="s">
        <v>209</v>
      </c>
      <c r="B35" s="80" t="s">
        <v>210</v>
      </c>
      <c r="C35" s="73" t="s">
        <v>271</v>
      </c>
      <c r="D35" s="99"/>
      <c r="E35" s="80" t="s">
        <v>271</v>
      </c>
      <c r="F35" s="92"/>
      <c r="G35" s="191"/>
      <c r="H35" s="179">
        <v>42492</v>
      </c>
      <c r="I35" s="185"/>
      <c r="J35" s="174" t="s">
        <v>436</v>
      </c>
      <c r="K35" s="74" t="s">
        <v>439</v>
      </c>
      <c r="L35" s="74">
        <v>5</v>
      </c>
      <c r="M35" s="80">
        <v>6</v>
      </c>
      <c r="N35" s="80" t="s">
        <v>421</v>
      </c>
      <c r="O35" s="274"/>
    </row>
    <row r="36" spans="1:20" x14ac:dyDescent="0.2">
      <c r="A36" s="80" t="s">
        <v>441</v>
      </c>
      <c r="B36" s="80" t="s">
        <v>442</v>
      </c>
      <c r="C36" s="75">
        <v>42447</v>
      </c>
      <c r="D36" s="99"/>
      <c r="E36" s="80">
        <v>128</v>
      </c>
      <c r="F36" s="92">
        <v>2</v>
      </c>
      <c r="G36" s="191"/>
      <c r="H36" s="179">
        <v>42492</v>
      </c>
      <c r="I36" s="184"/>
      <c r="J36" s="174" t="s">
        <v>390</v>
      </c>
      <c r="K36" s="74" t="s">
        <v>449</v>
      </c>
      <c r="L36" s="76">
        <v>0.5</v>
      </c>
      <c r="M36" s="80">
        <v>9</v>
      </c>
      <c r="N36" s="80" t="s">
        <v>419</v>
      </c>
      <c r="O36" s="93"/>
    </row>
    <row r="37" spans="1:20" x14ac:dyDescent="0.2">
      <c r="A37" s="80" t="s">
        <v>59</v>
      </c>
      <c r="B37" s="80" t="s">
        <v>60</v>
      </c>
      <c r="C37" s="75">
        <v>42457</v>
      </c>
      <c r="D37" s="99"/>
      <c r="E37" s="80">
        <v>128</v>
      </c>
      <c r="F37" s="92">
        <v>2</v>
      </c>
      <c r="G37" s="191"/>
      <c r="H37" s="180">
        <v>42492</v>
      </c>
      <c r="I37" s="184"/>
      <c r="J37" s="175" t="s">
        <v>390</v>
      </c>
      <c r="K37" s="73" t="s">
        <v>371</v>
      </c>
      <c r="L37" s="74">
        <v>1</v>
      </c>
      <c r="M37" s="80">
        <v>9</v>
      </c>
      <c r="N37" s="80"/>
      <c r="O37" s="93"/>
    </row>
    <row r="38" spans="1:20" x14ac:dyDescent="0.2">
      <c r="A38" s="80" t="s">
        <v>207</v>
      </c>
      <c r="B38" s="80" t="s">
        <v>208</v>
      </c>
      <c r="C38" s="73" t="s">
        <v>271</v>
      </c>
      <c r="D38" s="99"/>
      <c r="E38" s="80" t="s">
        <v>271</v>
      </c>
      <c r="F38" s="92"/>
      <c r="G38" s="191"/>
      <c r="H38" s="179">
        <v>42492</v>
      </c>
      <c r="I38" s="185"/>
      <c r="J38" s="174" t="s">
        <v>435</v>
      </c>
      <c r="K38" s="74">
        <v>6</v>
      </c>
      <c r="L38" s="74">
        <v>2</v>
      </c>
      <c r="M38" s="80">
        <v>6</v>
      </c>
      <c r="N38" s="80" t="s">
        <v>421</v>
      </c>
      <c r="O38" s="274" t="s">
        <v>440</v>
      </c>
    </row>
    <row r="39" spans="1:20" ht="16" customHeight="1" x14ac:dyDescent="0.2">
      <c r="A39" s="80" t="s">
        <v>211</v>
      </c>
      <c r="B39" s="80" t="s">
        <v>212</v>
      </c>
      <c r="C39" s="73" t="s">
        <v>271</v>
      </c>
      <c r="D39" s="99"/>
      <c r="E39" s="80" t="s">
        <v>271</v>
      </c>
      <c r="F39" s="92"/>
      <c r="G39" s="191"/>
      <c r="H39" s="179">
        <v>42492</v>
      </c>
      <c r="I39" s="185"/>
      <c r="J39" s="174" t="s">
        <v>435</v>
      </c>
      <c r="K39" s="74">
        <v>5</v>
      </c>
      <c r="L39" s="74">
        <v>2</v>
      </c>
      <c r="M39" s="80">
        <v>6</v>
      </c>
      <c r="N39" s="80" t="s">
        <v>421</v>
      </c>
      <c r="O39" s="274"/>
      <c r="P39" s="100"/>
    </row>
    <row r="40" spans="1:20" x14ac:dyDescent="0.2">
      <c r="A40" s="80" t="s">
        <v>158</v>
      </c>
      <c r="B40" s="80" t="s">
        <v>159</v>
      </c>
      <c r="C40" s="75">
        <v>42447</v>
      </c>
      <c r="D40" s="99"/>
      <c r="E40" s="80">
        <v>72</v>
      </c>
      <c r="F40" s="92">
        <v>13</v>
      </c>
      <c r="G40" s="191"/>
      <c r="H40" s="180">
        <v>42494</v>
      </c>
      <c r="I40" s="184"/>
      <c r="J40" s="175" t="s">
        <v>390</v>
      </c>
      <c r="K40" s="75" t="s">
        <v>431</v>
      </c>
      <c r="L40" s="74">
        <v>4</v>
      </c>
      <c r="M40" s="80">
        <v>18</v>
      </c>
      <c r="N40" s="80" t="s">
        <v>419</v>
      </c>
      <c r="O40" s="243"/>
      <c r="P40" s="100"/>
    </row>
    <row r="41" spans="1:20" x14ac:dyDescent="0.2">
      <c r="A41" s="82" t="s">
        <v>219</v>
      </c>
      <c r="B41" s="82" t="s">
        <v>219</v>
      </c>
      <c r="C41" s="75">
        <v>42447</v>
      </c>
      <c r="D41" s="99"/>
      <c r="E41" s="80">
        <v>128</v>
      </c>
      <c r="F41" s="92">
        <v>2</v>
      </c>
      <c r="G41" s="191"/>
      <c r="H41" s="180">
        <v>42494</v>
      </c>
      <c r="I41" s="184"/>
      <c r="J41" s="175" t="s">
        <v>390</v>
      </c>
      <c r="K41" s="73" t="s">
        <v>449</v>
      </c>
      <c r="L41" s="76">
        <v>0.5</v>
      </c>
      <c r="M41" s="80">
        <v>9</v>
      </c>
      <c r="N41" s="80" t="s">
        <v>419</v>
      </c>
      <c r="O41" s="243"/>
      <c r="P41" s="100"/>
    </row>
    <row r="42" spans="1:20" x14ac:dyDescent="0.2">
      <c r="A42" s="80" t="s">
        <v>247</v>
      </c>
      <c r="B42" s="80" t="s">
        <v>248</v>
      </c>
      <c r="C42" s="75">
        <v>42447</v>
      </c>
      <c r="D42" s="99"/>
      <c r="E42" s="80">
        <v>50</v>
      </c>
      <c r="F42" s="92">
        <v>2</v>
      </c>
      <c r="G42" s="191"/>
      <c r="H42" s="180">
        <v>42496</v>
      </c>
      <c r="I42" s="184"/>
      <c r="J42" s="175" t="s">
        <v>459</v>
      </c>
      <c r="K42" s="74">
        <v>1</v>
      </c>
      <c r="L42" s="76">
        <v>0.5</v>
      </c>
      <c r="M42" s="80">
        <v>18</v>
      </c>
      <c r="N42" s="80" t="s">
        <v>422</v>
      </c>
      <c r="O42" s="93"/>
      <c r="P42" s="100"/>
    </row>
    <row r="43" spans="1:20" x14ac:dyDescent="0.2">
      <c r="A43" s="80" t="s">
        <v>249</v>
      </c>
      <c r="B43" s="80" t="s">
        <v>250</v>
      </c>
      <c r="C43" s="75">
        <v>42447</v>
      </c>
      <c r="D43" s="99"/>
      <c r="E43" s="80">
        <v>50</v>
      </c>
      <c r="F43" s="92">
        <v>2.5</v>
      </c>
      <c r="G43" s="191"/>
      <c r="H43" s="180">
        <v>42496</v>
      </c>
      <c r="I43" s="184"/>
      <c r="J43" s="175" t="s">
        <v>459</v>
      </c>
      <c r="K43" s="74">
        <v>2</v>
      </c>
      <c r="L43" s="76">
        <v>0.5</v>
      </c>
      <c r="M43" s="80">
        <v>18</v>
      </c>
      <c r="N43" s="80" t="s">
        <v>422</v>
      </c>
      <c r="O43" s="93"/>
      <c r="P43" s="100"/>
    </row>
    <row r="44" spans="1:20" x14ac:dyDescent="0.2">
      <c r="A44" s="80" t="s">
        <v>251</v>
      </c>
      <c r="B44" s="80" t="s">
        <v>252</v>
      </c>
      <c r="C44" s="75">
        <v>42447</v>
      </c>
      <c r="D44" s="99"/>
      <c r="E44" s="80">
        <v>50</v>
      </c>
      <c r="F44" s="92">
        <v>2</v>
      </c>
      <c r="G44" s="191"/>
      <c r="H44" s="180">
        <v>42496</v>
      </c>
      <c r="I44" s="184"/>
      <c r="J44" s="175" t="s">
        <v>459</v>
      </c>
      <c r="K44" s="74">
        <v>1</v>
      </c>
      <c r="L44" s="76">
        <v>0.5</v>
      </c>
      <c r="M44" s="80">
        <v>18</v>
      </c>
      <c r="N44" s="80" t="s">
        <v>422</v>
      </c>
      <c r="O44" s="93"/>
      <c r="P44" s="100"/>
    </row>
    <row r="45" spans="1:20" x14ac:dyDescent="0.2">
      <c r="A45" s="80" t="s">
        <v>253</v>
      </c>
      <c r="B45" s="80" t="s">
        <v>254</v>
      </c>
      <c r="C45" s="75">
        <v>42447</v>
      </c>
      <c r="D45" s="99"/>
      <c r="E45" s="80">
        <v>50</v>
      </c>
      <c r="F45" s="92">
        <v>2</v>
      </c>
      <c r="G45" s="191"/>
      <c r="H45" s="180">
        <v>42496</v>
      </c>
      <c r="I45" s="184"/>
      <c r="J45" s="175" t="s">
        <v>459</v>
      </c>
      <c r="K45" s="74">
        <v>3</v>
      </c>
      <c r="L45" s="76">
        <v>0.5</v>
      </c>
      <c r="M45" s="80">
        <v>18</v>
      </c>
      <c r="N45" s="80" t="s">
        <v>422</v>
      </c>
      <c r="O45" s="93"/>
      <c r="P45" s="100"/>
    </row>
    <row r="46" spans="1:20" x14ac:dyDescent="0.2">
      <c r="A46" s="80" t="s">
        <v>255</v>
      </c>
      <c r="B46" s="80" t="s">
        <v>256</v>
      </c>
      <c r="C46" s="75">
        <v>42447</v>
      </c>
      <c r="D46" s="99"/>
      <c r="E46" s="80">
        <v>50</v>
      </c>
      <c r="F46" s="92">
        <v>1</v>
      </c>
      <c r="G46" s="191"/>
      <c r="H46" s="180">
        <v>42496</v>
      </c>
      <c r="I46" s="184"/>
      <c r="J46" s="175" t="s">
        <v>459</v>
      </c>
      <c r="K46" s="74">
        <v>1</v>
      </c>
      <c r="L46" s="76"/>
      <c r="M46" s="80">
        <v>18</v>
      </c>
      <c r="N46" s="80" t="s">
        <v>422</v>
      </c>
      <c r="O46" s="93" t="s">
        <v>460</v>
      </c>
    </row>
    <row r="47" spans="1:20" x14ac:dyDescent="0.2">
      <c r="A47" s="80" t="s">
        <v>257</v>
      </c>
      <c r="B47" s="80" t="s">
        <v>258</v>
      </c>
      <c r="C47" s="75">
        <v>42447</v>
      </c>
      <c r="D47" s="99"/>
      <c r="E47" s="80">
        <v>50</v>
      </c>
      <c r="F47" s="92">
        <v>2.5</v>
      </c>
      <c r="G47" s="191"/>
      <c r="H47" s="180">
        <v>42496</v>
      </c>
      <c r="I47" s="184"/>
      <c r="J47" s="175" t="s">
        <v>459</v>
      </c>
      <c r="K47" s="74">
        <v>2</v>
      </c>
      <c r="L47" s="76">
        <v>0.5</v>
      </c>
      <c r="M47" s="80">
        <v>18</v>
      </c>
      <c r="N47" s="80" t="s">
        <v>422</v>
      </c>
      <c r="O47" s="93"/>
    </row>
    <row r="48" spans="1:20" x14ac:dyDescent="0.2">
      <c r="A48" s="80" t="s">
        <v>259</v>
      </c>
      <c r="B48" s="80" t="s">
        <v>260</v>
      </c>
      <c r="C48" s="75">
        <v>42447</v>
      </c>
      <c r="D48" s="99"/>
      <c r="E48" s="80">
        <v>50</v>
      </c>
      <c r="F48" s="92">
        <v>5</v>
      </c>
      <c r="G48" s="191"/>
      <c r="H48" s="180">
        <v>42496</v>
      </c>
      <c r="I48" s="184"/>
      <c r="J48" s="175" t="s">
        <v>459</v>
      </c>
      <c r="K48" s="74">
        <v>4</v>
      </c>
      <c r="L48" s="76">
        <v>1</v>
      </c>
      <c r="M48" s="80">
        <v>18</v>
      </c>
      <c r="N48" s="80" t="s">
        <v>422</v>
      </c>
      <c r="O48" s="93"/>
    </row>
    <row r="49" spans="1:15" x14ac:dyDescent="0.2">
      <c r="A49" s="80" t="s">
        <v>259</v>
      </c>
      <c r="B49" s="80" t="s">
        <v>261</v>
      </c>
      <c r="C49" s="75">
        <v>42447</v>
      </c>
      <c r="D49" s="99"/>
      <c r="E49" s="80">
        <v>50</v>
      </c>
      <c r="F49" s="92">
        <v>2.5</v>
      </c>
      <c r="G49" s="191"/>
      <c r="H49" s="180">
        <v>42496</v>
      </c>
      <c r="I49" s="184"/>
      <c r="J49" s="175" t="s">
        <v>459</v>
      </c>
      <c r="K49" s="74">
        <v>3</v>
      </c>
      <c r="L49" s="76">
        <v>0.5</v>
      </c>
      <c r="M49" s="80">
        <v>18</v>
      </c>
      <c r="N49" s="80" t="s">
        <v>422</v>
      </c>
      <c r="O49" s="93"/>
    </row>
    <row r="50" spans="1:15" x14ac:dyDescent="0.2">
      <c r="A50" s="80" t="s">
        <v>264</v>
      </c>
      <c r="B50" s="80" t="s">
        <v>265</v>
      </c>
      <c r="C50" s="75">
        <v>42447</v>
      </c>
      <c r="D50" s="99"/>
      <c r="E50" s="80">
        <v>50</v>
      </c>
      <c r="F50" s="92">
        <v>2.5</v>
      </c>
      <c r="G50" s="191"/>
      <c r="H50" s="180">
        <v>42496</v>
      </c>
      <c r="I50" s="184"/>
      <c r="J50" s="175" t="s">
        <v>459</v>
      </c>
      <c r="K50" s="74">
        <v>5</v>
      </c>
      <c r="L50" s="76">
        <v>0.5</v>
      </c>
      <c r="M50" s="80">
        <v>18</v>
      </c>
      <c r="N50" s="80" t="s">
        <v>422</v>
      </c>
      <c r="O50" s="93"/>
    </row>
    <row r="51" spans="1:15" x14ac:dyDescent="0.2">
      <c r="A51" s="80" t="s">
        <v>264</v>
      </c>
      <c r="B51" s="80" t="s">
        <v>266</v>
      </c>
      <c r="C51" s="75">
        <v>42447</v>
      </c>
      <c r="D51" s="99"/>
      <c r="E51" s="80">
        <v>50</v>
      </c>
      <c r="F51" s="92">
        <v>2.5</v>
      </c>
      <c r="G51" s="191"/>
      <c r="H51" s="180">
        <v>42496</v>
      </c>
      <c r="I51" s="184"/>
      <c r="J51" s="175" t="s">
        <v>459</v>
      </c>
      <c r="K51" s="74">
        <v>5</v>
      </c>
      <c r="L51" s="76">
        <v>0.5</v>
      </c>
      <c r="M51" s="80">
        <v>18</v>
      </c>
      <c r="N51" s="80" t="s">
        <v>422</v>
      </c>
      <c r="O51" s="93"/>
    </row>
    <row r="52" spans="1:15" ht="32" x14ac:dyDescent="0.2">
      <c r="A52" s="80" t="s">
        <v>267</v>
      </c>
      <c r="B52" s="80" t="s">
        <v>268</v>
      </c>
      <c r="C52" s="75">
        <v>42447</v>
      </c>
      <c r="D52" s="99"/>
      <c r="E52" s="80">
        <v>50</v>
      </c>
      <c r="F52" s="92">
        <v>1</v>
      </c>
      <c r="G52" s="191"/>
      <c r="H52" s="180">
        <v>42496</v>
      </c>
      <c r="I52" s="184"/>
      <c r="J52" s="175" t="s">
        <v>459</v>
      </c>
      <c r="K52" s="74">
        <v>5</v>
      </c>
      <c r="L52" s="76"/>
      <c r="M52" s="80">
        <v>18</v>
      </c>
      <c r="N52" s="80" t="s">
        <v>422</v>
      </c>
      <c r="O52" s="93" t="s">
        <v>494</v>
      </c>
    </row>
    <row r="53" spans="1:15" ht="32" x14ac:dyDescent="0.2">
      <c r="A53" s="80" t="s">
        <v>171</v>
      </c>
      <c r="B53" s="80" t="s">
        <v>172</v>
      </c>
      <c r="C53" s="75">
        <v>42436</v>
      </c>
      <c r="D53" s="99"/>
      <c r="E53" s="80">
        <v>50</v>
      </c>
      <c r="F53" s="92">
        <v>1.5</v>
      </c>
      <c r="G53" s="191"/>
      <c r="H53" s="180">
        <v>42496</v>
      </c>
      <c r="I53" s="184"/>
      <c r="J53" s="175" t="s">
        <v>427</v>
      </c>
      <c r="K53" s="73" t="s">
        <v>451</v>
      </c>
      <c r="L53" s="89">
        <v>0.25</v>
      </c>
      <c r="M53" s="80">
        <v>15</v>
      </c>
      <c r="N53" s="80" t="s">
        <v>419</v>
      </c>
      <c r="O53" s="93"/>
    </row>
    <row r="54" spans="1:15" x14ac:dyDescent="0.2">
      <c r="A54" s="80" t="s">
        <v>173</v>
      </c>
      <c r="B54" s="80" t="s">
        <v>174</v>
      </c>
      <c r="C54" s="75">
        <v>42436</v>
      </c>
      <c r="D54" s="99"/>
      <c r="E54" s="80">
        <v>50</v>
      </c>
      <c r="F54" s="92">
        <v>11</v>
      </c>
      <c r="G54" s="191"/>
      <c r="H54" s="180">
        <v>42496</v>
      </c>
      <c r="I54" s="184"/>
      <c r="J54" s="175" t="s">
        <v>427</v>
      </c>
      <c r="K54" s="74">
        <v>5</v>
      </c>
      <c r="L54" s="74">
        <v>2</v>
      </c>
      <c r="M54" s="80">
        <v>15</v>
      </c>
      <c r="N54" s="80" t="s">
        <v>419</v>
      </c>
      <c r="O54" s="93"/>
    </row>
    <row r="55" spans="1:15" x14ac:dyDescent="0.2">
      <c r="A55" s="80" t="s">
        <v>176</v>
      </c>
      <c r="B55" s="80" t="s">
        <v>177</v>
      </c>
      <c r="C55" s="75">
        <v>42436</v>
      </c>
      <c r="D55" s="99"/>
      <c r="E55" s="80">
        <v>50</v>
      </c>
      <c r="F55" s="92">
        <v>6</v>
      </c>
      <c r="G55" s="191"/>
      <c r="H55" s="180">
        <v>42496</v>
      </c>
      <c r="I55" s="184"/>
      <c r="J55" s="175" t="s">
        <v>427</v>
      </c>
      <c r="K55" s="73" t="s">
        <v>403</v>
      </c>
      <c r="L55" s="74">
        <v>1</v>
      </c>
      <c r="M55" s="80">
        <v>15</v>
      </c>
      <c r="N55" s="80" t="s">
        <v>419</v>
      </c>
      <c r="O55" s="93"/>
    </row>
    <row r="56" spans="1:15" x14ac:dyDescent="0.2">
      <c r="A56" s="80" t="s">
        <v>176</v>
      </c>
      <c r="B56" s="80" t="s">
        <v>178</v>
      </c>
      <c r="C56" s="75">
        <v>42436</v>
      </c>
      <c r="D56" s="99"/>
      <c r="E56" s="80">
        <v>50</v>
      </c>
      <c r="F56" s="92">
        <v>5</v>
      </c>
      <c r="G56" s="191"/>
      <c r="H56" s="180">
        <v>42496</v>
      </c>
      <c r="I56" s="184"/>
      <c r="J56" s="175" t="s">
        <v>427</v>
      </c>
      <c r="K56" s="74" t="s">
        <v>402</v>
      </c>
      <c r="L56" s="74">
        <v>1</v>
      </c>
      <c r="M56" s="80">
        <v>15</v>
      </c>
      <c r="N56" s="80" t="s">
        <v>419</v>
      </c>
      <c r="O56" s="93"/>
    </row>
    <row r="57" spans="1:15" ht="32" x14ac:dyDescent="0.2">
      <c r="A57" s="80" t="s">
        <v>180</v>
      </c>
      <c r="B57" s="80" t="s">
        <v>181</v>
      </c>
      <c r="C57" s="75">
        <v>42436</v>
      </c>
      <c r="D57" s="99"/>
      <c r="E57" s="80">
        <v>50</v>
      </c>
      <c r="F57" s="92">
        <v>1.5</v>
      </c>
      <c r="G57" s="191"/>
      <c r="H57" s="180">
        <v>42496</v>
      </c>
      <c r="I57" s="184"/>
      <c r="J57" s="175" t="s">
        <v>427</v>
      </c>
      <c r="K57" s="74" t="s">
        <v>451</v>
      </c>
      <c r="L57" s="89">
        <v>0.25</v>
      </c>
      <c r="M57" s="80">
        <v>15</v>
      </c>
      <c r="N57" s="80" t="s">
        <v>419</v>
      </c>
      <c r="O57" s="93"/>
    </row>
    <row r="58" spans="1:15" ht="32" x14ac:dyDescent="0.2">
      <c r="A58" s="80" t="s">
        <v>182</v>
      </c>
      <c r="B58" s="80" t="s">
        <v>183</v>
      </c>
      <c r="C58" s="75">
        <v>42436</v>
      </c>
      <c r="D58" s="99"/>
      <c r="E58" s="80">
        <v>50</v>
      </c>
      <c r="F58" s="92">
        <v>8</v>
      </c>
      <c r="G58" s="191"/>
      <c r="H58" s="180">
        <v>42496</v>
      </c>
      <c r="I58" s="184"/>
      <c r="J58" s="175" t="s">
        <v>427</v>
      </c>
      <c r="K58" s="74" t="s">
        <v>450</v>
      </c>
      <c r="L58" s="76">
        <v>1.5</v>
      </c>
      <c r="M58" s="80">
        <v>15</v>
      </c>
      <c r="N58" s="80" t="s">
        <v>419</v>
      </c>
      <c r="O58" s="93"/>
    </row>
    <row r="59" spans="1:15" x14ac:dyDescent="0.2">
      <c r="A59" s="80" t="s">
        <v>182</v>
      </c>
      <c r="B59" s="80" t="s">
        <v>184</v>
      </c>
      <c r="C59" s="75">
        <v>42436</v>
      </c>
      <c r="D59" s="99"/>
      <c r="E59" s="80">
        <v>50</v>
      </c>
      <c r="F59" s="92">
        <v>6</v>
      </c>
      <c r="G59" s="191"/>
      <c r="H59" s="180">
        <v>42496</v>
      </c>
      <c r="I59" s="184"/>
      <c r="J59" s="175" t="s">
        <v>427</v>
      </c>
      <c r="K59" s="74" t="s">
        <v>386</v>
      </c>
      <c r="L59" s="74">
        <v>1</v>
      </c>
      <c r="M59" s="80">
        <v>15</v>
      </c>
      <c r="N59" s="80" t="s">
        <v>419</v>
      </c>
      <c r="O59" s="93"/>
    </row>
    <row r="60" spans="1:15" x14ac:dyDescent="0.2">
      <c r="A60" s="80" t="s">
        <v>101</v>
      </c>
      <c r="B60" s="80" t="s">
        <v>473</v>
      </c>
      <c r="C60" s="75">
        <v>42454</v>
      </c>
      <c r="D60" s="99"/>
      <c r="E60" s="80">
        <v>50</v>
      </c>
      <c r="F60" s="92">
        <v>14</v>
      </c>
      <c r="G60" s="191"/>
      <c r="H60" s="179">
        <v>42496</v>
      </c>
      <c r="I60" s="184"/>
      <c r="J60" s="174" t="s">
        <v>427</v>
      </c>
      <c r="K60" s="74" t="s">
        <v>410</v>
      </c>
      <c r="L60" s="74">
        <v>3</v>
      </c>
      <c r="M60" s="80">
        <v>18</v>
      </c>
      <c r="N60" s="80" t="s">
        <v>419</v>
      </c>
      <c r="O60" s="93"/>
    </row>
    <row r="61" spans="1:15" x14ac:dyDescent="0.2">
      <c r="A61" s="80" t="s">
        <v>185</v>
      </c>
      <c r="B61" s="80" t="s">
        <v>186</v>
      </c>
      <c r="C61" s="75">
        <v>42436</v>
      </c>
      <c r="D61" s="99"/>
      <c r="E61" s="80">
        <v>50</v>
      </c>
      <c r="F61" s="92">
        <v>0.5</v>
      </c>
      <c r="G61" s="191"/>
      <c r="H61" s="180">
        <v>42496</v>
      </c>
      <c r="I61" s="184"/>
      <c r="J61" s="175" t="s">
        <v>390</v>
      </c>
      <c r="K61" s="74">
        <v>7</v>
      </c>
      <c r="L61" s="101" t="s">
        <v>432</v>
      </c>
      <c r="M61" s="80">
        <v>15</v>
      </c>
      <c r="N61" s="80" t="s">
        <v>419</v>
      </c>
      <c r="O61" s="274" t="s">
        <v>433</v>
      </c>
    </row>
    <row r="62" spans="1:15" x14ac:dyDescent="0.2">
      <c r="A62" s="80" t="s">
        <v>187</v>
      </c>
      <c r="B62" s="80" t="s">
        <v>188</v>
      </c>
      <c r="C62" s="75">
        <v>42436</v>
      </c>
      <c r="D62" s="99"/>
      <c r="E62" s="80">
        <v>50</v>
      </c>
      <c r="F62" s="92">
        <v>0.5</v>
      </c>
      <c r="G62" s="191"/>
      <c r="H62" s="180">
        <v>42496</v>
      </c>
      <c r="I62" s="184"/>
      <c r="J62" s="175" t="s">
        <v>390</v>
      </c>
      <c r="K62" s="74">
        <v>7</v>
      </c>
      <c r="L62" s="101" t="s">
        <v>432</v>
      </c>
      <c r="M62" s="80">
        <v>15</v>
      </c>
      <c r="N62" s="80" t="s">
        <v>419</v>
      </c>
      <c r="O62" s="274"/>
    </row>
    <row r="63" spans="1:15" x14ac:dyDescent="0.2">
      <c r="A63" s="80" t="s">
        <v>189</v>
      </c>
      <c r="B63" s="80" t="s">
        <v>190</v>
      </c>
      <c r="C63" s="75">
        <v>42436</v>
      </c>
      <c r="D63" s="99"/>
      <c r="E63" s="80">
        <v>50</v>
      </c>
      <c r="F63" s="92">
        <v>0.5</v>
      </c>
      <c r="G63" s="191"/>
      <c r="H63" s="180">
        <v>42496</v>
      </c>
      <c r="I63" s="184"/>
      <c r="J63" s="175" t="s">
        <v>390</v>
      </c>
      <c r="K63" s="74">
        <v>7</v>
      </c>
      <c r="L63" s="101" t="s">
        <v>432</v>
      </c>
      <c r="M63" s="80">
        <v>15</v>
      </c>
      <c r="N63" s="80" t="s">
        <v>419</v>
      </c>
      <c r="O63" s="274"/>
    </row>
    <row r="64" spans="1:15" x14ac:dyDescent="0.2">
      <c r="A64" s="80" t="s">
        <v>191</v>
      </c>
      <c r="B64" s="80" t="s">
        <v>192</v>
      </c>
      <c r="C64" s="75">
        <v>42436</v>
      </c>
      <c r="D64" s="99"/>
      <c r="E64" s="80">
        <v>50</v>
      </c>
      <c r="F64" s="92">
        <v>0.5</v>
      </c>
      <c r="G64" s="191"/>
      <c r="H64" s="180">
        <v>42496</v>
      </c>
      <c r="I64" s="184"/>
      <c r="J64" s="175" t="s">
        <v>390</v>
      </c>
      <c r="K64" s="74">
        <v>7</v>
      </c>
      <c r="L64" s="101" t="s">
        <v>432</v>
      </c>
      <c r="M64" s="80">
        <v>15</v>
      </c>
      <c r="N64" s="80" t="s">
        <v>419</v>
      </c>
      <c r="O64" s="274"/>
    </row>
    <row r="65" spans="1:15" x14ac:dyDescent="0.2">
      <c r="A65" s="80" t="s">
        <v>193</v>
      </c>
      <c r="B65" s="80" t="s">
        <v>194</v>
      </c>
      <c r="C65" s="75">
        <v>42436</v>
      </c>
      <c r="D65" s="99"/>
      <c r="E65" s="80">
        <v>50</v>
      </c>
      <c r="F65" s="92">
        <v>1</v>
      </c>
      <c r="G65" s="191"/>
      <c r="H65" s="180">
        <v>42496</v>
      </c>
      <c r="I65" s="184"/>
      <c r="J65" s="175" t="s">
        <v>390</v>
      </c>
      <c r="K65" s="74">
        <v>7</v>
      </c>
      <c r="L65" s="101" t="s">
        <v>432</v>
      </c>
      <c r="M65" s="80">
        <v>15</v>
      </c>
      <c r="N65" s="80" t="s">
        <v>419</v>
      </c>
      <c r="O65" s="274"/>
    </row>
    <row r="66" spans="1:15" x14ac:dyDescent="0.2">
      <c r="A66" s="80" t="s">
        <v>195</v>
      </c>
      <c r="B66" s="80" t="s">
        <v>196</v>
      </c>
      <c r="C66" s="75">
        <v>42436</v>
      </c>
      <c r="D66" s="99"/>
      <c r="E66" s="80">
        <v>50</v>
      </c>
      <c r="F66" s="92">
        <v>1</v>
      </c>
      <c r="G66" s="191"/>
      <c r="H66" s="180">
        <v>42496</v>
      </c>
      <c r="I66" s="184"/>
      <c r="J66" s="175" t="s">
        <v>390</v>
      </c>
      <c r="K66" s="74">
        <v>7</v>
      </c>
      <c r="L66" s="101" t="s">
        <v>432</v>
      </c>
      <c r="M66" s="80">
        <v>15</v>
      </c>
      <c r="N66" s="80" t="s">
        <v>419</v>
      </c>
      <c r="O66" s="274"/>
    </row>
    <row r="67" spans="1:15" x14ac:dyDescent="0.2">
      <c r="A67" s="80" t="s">
        <v>197</v>
      </c>
      <c r="B67" s="80" t="s">
        <v>198</v>
      </c>
      <c r="C67" s="75">
        <v>42436</v>
      </c>
      <c r="D67" s="99"/>
      <c r="E67" s="80">
        <v>50</v>
      </c>
      <c r="F67" s="92">
        <v>0.5</v>
      </c>
      <c r="G67" s="191"/>
      <c r="H67" s="180">
        <v>42496</v>
      </c>
      <c r="I67" s="184"/>
      <c r="J67" s="175" t="s">
        <v>390</v>
      </c>
      <c r="K67" s="74">
        <v>7</v>
      </c>
      <c r="L67" s="101" t="s">
        <v>432</v>
      </c>
      <c r="M67" s="80">
        <v>15</v>
      </c>
      <c r="N67" s="80" t="s">
        <v>419</v>
      </c>
      <c r="O67" s="274"/>
    </row>
    <row r="68" spans="1:15" x14ac:dyDescent="0.2">
      <c r="A68" s="80" t="s">
        <v>199</v>
      </c>
      <c r="B68" s="80" t="s">
        <v>200</v>
      </c>
      <c r="C68" s="75">
        <v>42436</v>
      </c>
      <c r="D68" s="99"/>
      <c r="E68" s="80">
        <v>50</v>
      </c>
      <c r="F68" s="92">
        <v>0.5</v>
      </c>
      <c r="G68" s="191"/>
      <c r="H68" s="180">
        <v>42496</v>
      </c>
      <c r="I68" s="184"/>
      <c r="J68" s="175" t="s">
        <v>390</v>
      </c>
      <c r="K68" s="74">
        <v>7</v>
      </c>
      <c r="L68" s="101" t="s">
        <v>432</v>
      </c>
      <c r="M68" s="80">
        <v>15</v>
      </c>
      <c r="N68" s="80" t="s">
        <v>419</v>
      </c>
      <c r="O68" s="274"/>
    </row>
    <row r="69" spans="1:15" x14ac:dyDescent="0.2">
      <c r="A69" s="80" t="s">
        <v>201</v>
      </c>
      <c r="B69" s="80" t="s">
        <v>202</v>
      </c>
      <c r="C69" s="75">
        <v>42436</v>
      </c>
      <c r="D69" s="99"/>
      <c r="E69" s="80">
        <v>50</v>
      </c>
      <c r="F69" s="92">
        <v>0.5</v>
      </c>
      <c r="G69" s="191"/>
      <c r="H69" s="180">
        <v>42496</v>
      </c>
      <c r="I69" s="184"/>
      <c r="J69" s="175" t="s">
        <v>390</v>
      </c>
      <c r="K69" s="74">
        <v>7</v>
      </c>
      <c r="L69" s="101" t="s">
        <v>432</v>
      </c>
      <c r="M69" s="80">
        <v>15</v>
      </c>
      <c r="N69" s="80" t="s">
        <v>419</v>
      </c>
      <c r="O69" s="274"/>
    </row>
    <row r="70" spans="1:15" x14ac:dyDescent="0.2">
      <c r="A70" s="80" t="s">
        <v>238</v>
      </c>
      <c r="B70" s="80" t="s">
        <v>239</v>
      </c>
      <c r="C70" s="75">
        <v>42447</v>
      </c>
      <c r="D70" s="99"/>
      <c r="E70" s="80">
        <v>50</v>
      </c>
      <c r="F70" s="92">
        <v>0.5</v>
      </c>
      <c r="G70" s="191"/>
      <c r="H70" s="180">
        <v>42496</v>
      </c>
      <c r="I70" s="184"/>
      <c r="J70" s="175" t="s">
        <v>390</v>
      </c>
      <c r="K70" s="74">
        <v>8</v>
      </c>
      <c r="L70" s="74"/>
      <c r="M70" s="80">
        <v>18</v>
      </c>
      <c r="N70" s="80" t="s">
        <v>422</v>
      </c>
      <c r="O70" s="93"/>
    </row>
    <row r="71" spans="1:15" x14ac:dyDescent="0.2">
      <c r="A71" s="80" t="s">
        <v>240</v>
      </c>
      <c r="B71" s="80" t="s">
        <v>241</v>
      </c>
      <c r="C71" s="75">
        <v>42447</v>
      </c>
      <c r="D71" s="99"/>
      <c r="E71" s="80">
        <v>50</v>
      </c>
      <c r="F71" s="92">
        <v>1</v>
      </c>
      <c r="G71" s="191"/>
      <c r="H71" s="180">
        <v>42496</v>
      </c>
      <c r="I71" s="184"/>
      <c r="J71" s="175" t="s">
        <v>390</v>
      </c>
      <c r="K71" s="74">
        <v>8</v>
      </c>
      <c r="L71" s="74"/>
      <c r="M71" s="80">
        <v>18</v>
      </c>
      <c r="N71" s="80" t="s">
        <v>422</v>
      </c>
      <c r="O71" s="93"/>
    </row>
    <row r="72" spans="1:15" x14ac:dyDescent="0.2">
      <c r="A72" s="80" t="s">
        <v>242</v>
      </c>
      <c r="B72" s="80" t="s">
        <v>243</v>
      </c>
      <c r="C72" s="75">
        <v>42447</v>
      </c>
      <c r="D72" s="99"/>
      <c r="E72" s="80">
        <v>50</v>
      </c>
      <c r="F72" s="92">
        <v>1</v>
      </c>
      <c r="G72" s="191"/>
      <c r="H72" s="180">
        <v>42496</v>
      </c>
      <c r="I72" s="184"/>
      <c r="J72" s="175" t="s">
        <v>390</v>
      </c>
      <c r="K72" s="74">
        <v>8</v>
      </c>
      <c r="L72" s="74"/>
      <c r="M72" s="80">
        <v>18</v>
      </c>
      <c r="N72" s="80" t="s">
        <v>422</v>
      </c>
      <c r="O72" s="93"/>
    </row>
    <row r="73" spans="1:15" x14ac:dyDescent="0.2">
      <c r="A73" s="80" t="s">
        <v>242</v>
      </c>
      <c r="B73" s="80" t="s">
        <v>244</v>
      </c>
      <c r="C73" s="75">
        <v>42447</v>
      </c>
      <c r="D73" s="99"/>
      <c r="E73" s="80">
        <v>50</v>
      </c>
      <c r="F73" s="92">
        <v>1</v>
      </c>
      <c r="G73" s="191"/>
      <c r="H73" s="180">
        <v>42496</v>
      </c>
      <c r="I73" s="184"/>
      <c r="J73" s="175" t="s">
        <v>390</v>
      </c>
      <c r="K73" s="74">
        <v>8</v>
      </c>
      <c r="L73" s="74"/>
      <c r="M73" s="80">
        <v>18</v>
      </c>
      <c r="N73" s="80" t="s">
        <v>422</v>
      </c>
      <c r="O73" s="93"/>
    </row>
    <row r="74" spans="1:15" x14ac:dyDescent="0.2">
      <c r="A74" s="80" t="s">
        <v>245</v>
      </c>
      <c r="B74" s="80" t="s">
        <v>246</v>
      </c>
      <c r="C74" s="75">
        <v>42447</v>
      </c>
      <c r="D74" s="99"/>
      <c r="E74" s="80">
        <v>50</v>
      </c>
      <c r="F74" s="92">
        <v>0.5</v>
      </c>
      <c r="G74" s="191"/>
      <c r="H74" s="180">
        <v>42496</v>
      </c>
      <c r="I74" s="184"/>
      <c r="J74" s="175" t="s">
        <v>390</v>
      </c>
      <c r="K74" s="74">
        <v>8</v>
      </c>
      <c r="L74" s="74"/>
      <c r="M74" s="80">
        <v>18</v>
      </c>
      <c r="N74" s="80" t="s">
        <v>422</v>
      </c>
      <c r="O74" s="93"/>
    </row>
    <row r="75" spans="1:15" x14ac:dyDescent="0.2">
      <c r="A75" s="80" t="s">
        <v>262</v>
      </c>
      <c r="B75" s="80" t="s">
        <v>263</v>
      </c>
      <c r="C75" s="75">
        <v>42447</v>
      </c>
      <c r="D75" s="99"/>
      <c r="E75" s="80">
        <v>50</v>
      </c>
      <c r="F75" s="92">
        <v>1</v>
      </c>
      <c r="G75" s="191"/>
      <c r="H75" s="180">
        <v>42496</v>
      </c>
      <c r="I75" s="184"/>
      <c r="J75" s="175" t="s">
        <v>390</v>
      </c>
      <c r="K75" s="74">
        <v>8</v>
      </c>
      <c r="L75" s="76"/>
      <c r="M75" s="80">
        <v>18</v>
      </c>
      <c r="N75" s="80" t="s">
        <v>422</v>
      </c>
      <c r="O75" s="93"/>
    </row>
    <row r="76" spans="1:15" x14ac:dyDescent="0.2">
      <c r="A76" s="80" t="s">
        <v>269</v>
      </c>
      <c r="B76" s="80" t="s">
        <v>270</v>
      </c>
      <c r="C76" s="75">
        <v>42447</v>
      </c>
      <c r="D76" s="99"/>
      <c r="E76" s="80">
        <v>50</v>
      </c>
      <c r="F76" s="92">
        <v>1</v>
      </c>
      <c r="G76" s="191"/>
      <c r="H76" s="180">
        <v>42496</v>
      </c>
      <c r="I76" s="184"/>
      <c r="J76" s="175" t="s">
        <v>390</v>
      </c>
      <c r="K76" s="74">
        <v>8</v>
      </c>
      <c r="L76" s="76"/>
      <c r="M76" s="80">
        <v>18</v>
      </c>
      <c r="N76" s="80" t="s">
        <v>422</v>
      </c>
      <c r="O76" s="93"/>
    </row>
    <row r="77" spans="1:15" ht="32" x14ac:dyDescent="0.2">
      <c r="A77" s="80" t="s">
        <v>131</v>
      </c>
      <c r="B77" s="80" t="s">
        <v>132</v>
      </c>
      <c r="C77" s="75">
        <v>42426</v>
      </c>
      <c r="D77" s="99"/>
      <c r="E77" s="80">
        <v>72</v>
      </c>
      <c r="F77" s="92">
        <v>28</v>
      </c>
      <c r="G77" s="191"/>
      <c r="H77" s="179">
        <v>42496</v>
      </c>
      <c r="I77" s="184"/>
      <c r="J77" s="174" t="s">
        <v>321</v>
      </c>
      <c r="K77" s="75" t="s">
        <v>393</v>
      </c>
      <c r="L77" s="74">
        <v>3</v>
      </c>
      <c r="M77" s="80">
        <v>6</v>
      </c>
      <c r="N77" s="80" t="s">
        <v>418</v>
      </c>
      <c r="O77" s="93" t="s">
        <v>653</v>
      </c>
    </row>
    <row r="78" spans="1:15" x14ac:dyDescent="0.2">
      <c r="A78" s="80" t="s">
        <v>155</v>
      </c>
      <c r="B78" s="80" t="s">
        <v>156</v>
      </c>
      <c r="C78" s="78">
        <v>42473</v>
      </c>
      <c r="D78" s="99"/>
      <c r="E78" s="80">
        <v>72</v>
      </c>
      <c r="F78" s="92">
        <v>8</v>
      </c>
      <c r="G78" s="191"/>
      <c r="H78" s="180">
        <v>42499</v>
      </c>
      <c r="I78" s="184"/>
      <c r="J78" s="175" t="s">
        <v>428</v>
      </c>
      <c r="K78" s="75" t="s">
        <v>429</v>
      </c>
      <c r="L78" s="74">
        <v>3</v>
      </c>
      <c r="M78" s="80">
        <v>24</v>
      </c>
      <c r="N78" s="80" t="s">
        <v>422</v>
      </c>
      <c r="O78" s="93"/>
    </row>
    <row r="79" spans="1:15" x14ac:dyDescent="0.2">
      <c r="A79" s="80" t="s">
        <v>97</v>
      </c>
      <c r="B79" s="80" t="s">
        <v>98</v>
      </c>
      <c r="C79" s="78">
        <v>42473</v>
      </c>
      <c r="D79" s="99"/>
      <c r="E79" s="80">
        <v>72</v>
      </c>
      <c r="F79" s="92">
        <v>10</v>
      </c>
      <c r="G79" s="191"/>
      <c r="H79" s="180">
        <v>42499</v>
      </c>
      <c r="I79" s="184"/>
      <c r="J79" s="175" t="s">
        <v>423</v>
      </c>
      <c r="K79" s="74">
        <v>5</v>
      </c>
      <c r="L79" s="74">
        <v>2</v>
      </c>
      <c r="M79" s="80">
        <v>12</v>
      </c>
      <c r="N79" s="80" t="s">
        <v>419</v>
      </c>
      <c r="O79" s="93"/>
    </row>
    <row r="80" spans="1:15" x14ac:dyDescent="0.2">
      <c r="A80" s="80" t="s">
        <v>153</v>
      </c>
      <c r="B80" s="80" t="s">
        <v>154</v>
      </c>
      <c r="C80" s="78">
        <v>42480</v>
      </c>
      <c r="D80" s="99"/>
      <c r="E80" s="80">
        <v>72</v>
      </c>
      <c r="F80" s="92">
        <v>11</v>
      </c>
      <c r="G80" s="191"/>
      <c r="H80" s="180">
        <v>42508</v>
      </c>
      <c r="I80" s="184"/>
      <c r="J80" s="175" t="s">
        <v>428</v>
      </c>
      <c r="K80" s="75" t="s">
        <v>430</v>
      </c>
      <c r="L80" s="74">
        <v>3</v>
      </c>
      <c r="M80" s="80">
        <v>18</v>
      </c>
      <c r="N80" s="80" t="s">
        <v>422</v>
      </c>
      <c r="O80" s="93"/>
    </row>
    <row r="81" spans="1:15" ht="32" x14ac:dyDescent="0.2">
      <c r="A81" s="80" t="s">
        <v>230</v>
      </c>
      <c r="B81" s="80" t="s">
        <v>231</v>
      </c>
      <c r="C81" s="75">
        <v>42480</v>
      </c>
      <c r="D81" s="99"/>
      <c r="E81" s="80">
        <v>72</v>
      </c>
      <c r="F81" s="92">
        <v>7</v>
      </c>
      <c r="G81" s="191"/>
      <c r="H81" s="179">
        <v>42508</v>
      </c>
      <c r="I81" s="184"/>
      <c r="J81" s="174" t="s">
        <v>423</v>
      </c>
      <c r="K81" s="74" t="s">
        <v>445</v>
      </c>
      <c r="L81" s="76">
        <v>1.5</v>
      </c>
      <c r="M81" s="80">
        <v>15</v>
      </c>
      <c r="N81" s="80" t="s">
        <v>422</v>
      </c>
      <c r="O81" s="93"/>
    </row>
    <row r="82" spans="1:15" ht="16" customHeight="1" x14ac:dyDescent="0.2">
      <c r="A82" s="80" t="s">
        <v>232</v>
      </c>
      <c r="B82" s="80" t="s">
        <v>233</v>
      </c>
      <c r="C82" s="75">
        <v>42480</v>
      </c>
      <c r="D82" s="99"/>
      <c r="E82" s="80">
        <v>72</v>
      </c>
      <c r="F82" s="92">
        <v>7</v>
      </c>
      <c r="G82" s="191"/>
      <c r="H82" s="180">
        <v>42508</v>
      </c>
      <c r="I82" s="184"/>
      <c r="J82" s="175" t="s">
        <v>423</v>
      </c>
      <c r="K82" s="74" t="s">
        <v>446</v>
      </c>
      <c r="L82" s="103">
        <v>1.5</v>
      </c>
      <c r="M82" s="80">
        <v>15</v>
      </c>
      <c r="N82" s="80" t="s">
        <v>422</v>
      </c>
      <c r="O82" s="93"/>
    </row>
    <row r="83" spans="1:15" x14ac:dyDescent="0.2">
      <c r="A83" s="80" t="s">
        <v>99</v>
      </c>
      <c r="B83" s="80" t="s">
        <v>98</v>
      </c>
      <c r="C83" s="78">
        <v>42487</v>
      </c>
      <c r="D83" s="99"/>
      <c r="E83" s="80">
        <v>72</v>
      </c>
      <c r="F83" s="92">
        <v>10</v>
      </c>
      <c r="G83" s="191"/>
      <c r="H83" s="180">
        <v>42513</v>
      </c>
      <c r="I83" s="184"/>
      <c r="J83" s="175" t="s">
        <v>423</v>
      </c>
      <c r="K83" s="74">
        <v>4</v>
      </c>
      <c r="L83" s="102">
        <v>2</v>
      </c>
      <c r="M83" s="80">
        <v>12</v>
      </c>
      <c r="N83" s="80" t="s">
        <v>419</v>
      </c>
      <c r="O83" s="93"/>
    </row>
    <row r="84" spans="1:15" x14ac:dyDescent="0.2">
      <c r="A84" s="80" t="s">
        <v>235</v>
      </c>
      <c r="B84" s="80" t="s">
        <v>237</v>
      </c>
      <c r="C84" s="73" t="s">
        <v>271</v>
      </c>
      <c r="D84" s="86"/>
      <c r="E84" s="80" t="s">
        <v>271</v>
      </c>
      <c r="F84" s="92"/>
      <c r="G84" s="191"/>
      <c r="H84" s="179">
        <v>42515</v>
      </c>
      <c r="I84" s="184"/>
      <c r="J84" s="174" t="s">
        <v>443</v>
      </c>
      <c r="K84" s="74" t="s">
        <v>320</v>
      </c>
      <c r="L84" s="102">
        <v>2</v>
      </c>
      <c r="M84" s="80">
        <v>12</v>
      </c>
      <c r="N84" s="80" t="s">
        <v>422</v>
      </c>
      <c r="O84" s="93"/>
    </row>
    <row r="85" spans="1:15" ht="32" x14ac:dyDescent="0.2">
      <c r="A85" s="80" t="s">
        <v>235</v>
      </c>
      <c r="B85" s="80" t="s">
        <v>236</v>
      </c>
      <c r="C85" s="73" t="s">
        <v>271</v>
      </c>
      <c r="D85" s="99"/>
      <c r="E85" s="80" t="s">
        <v>271</v>
      </c>
      <c r="F85" s="92"/>
      <c r="G85" s="191"/>
      <c r="H85" s="179">
        <v>42515</v>
      </c>
      <c r="I85" s="184"/>
      <c r="J85" s="174" t="s">
        <v>435</v>
      </c>
      <c r="K85" s="74" t="s">
        <v>458</v>
      </c>
      <c r="L85" s="102">
        <v>4</v>
      </c>
      <c r="M85" s="80">
        <v>12</v>
      </c>
      <c r="N85" s="80" t="s">
        <v>422</v>
      </c>
      <c r="O85" s="93"/>
    </row>
    <row r="86" spans="1:15" ht="32" x14ac:dyDescent="0.2">
      <c r="A86" s="80" t="s">
        <v>224</v>
      </c>
      <c r="B86" s="80" t="s">
        <v>225</v>
      </c>
      <c r="C86" s="75">
        <v>42494</v>
      </c>
      <c r="D86" s="99"/>
      <c r="E86" s="80">
        <v>72</v>
      </c>
      <c r="F86" s="92">
        <v>14</v>
      </c>
      <c r="G86" s="191"/>
      <c r="H86" s="180">
        <v>42522</v>
      </c>
      <c r="I86" s="184"/>
      <c r="J86" s="175" t="s">
        <v>444</v>
      </c>
      <c r="K86" s="74" t="s">
        <v>448</v>
      </c>
      <c r="L86" s="103">
        <v>3.5</v>
      </c>
      <c r="M86" s="80">
        <v>15</v>
      </c>
      <c r="N86" s="80" t="s">
        <v>420</v>
      </c>
      <c r="O86" s="93"/>
    </row>
    <row r="87" spans="1:15" ht="32" x14ac:dyDescent="0.2">
      <c r="A87" s="80" t="s">
        <v>226</v>
      </c>
      <c r="B87" s="80" t="s">
        <v>227</v>
      </c>
      <c r="C87" s="75">
        <v>42494</v>
      </c>
      <c r="D87" s="99"/>
      <c r="E87" s="80">
        <v>72</v>
      </c>
      <c r="F87" s="92">
        <v>14</v>
      </c>
      <c r="G87" s="191"/>
      <c r="H87" s="180">
        <v>42522</v>
      </c>
      <c r="I87" s="184"/>
      <c r="J87" s="175" t="s">
        <v>444</v>
      </c>
      <c r="K87" s="74" t="s">
        <v>447</v>
      </c>
      <c r="L87" s="103">
        <v>3.5</v>
      </c>
      <c r="M87" s="80">
        <v>15</v>
      </c>
      <c r="N87" s="80" t="s">
        <v>420</v>
      </c>
      <c r="O87" s="93"/>
    </row>
    <row r="88" spans="1:15" x14ac:dyDescent="0.2">
      <c r="A88" s="80" t="s">
        <v>485</v>
      </c>
      <c r="B88" s="80" t="s">
        <v>179</v>
      </c>
      <c r="C88" s="75">
        <v>42466</v>
      </c>
      <c r="D88" s="99"/>
      <c r="E88" s="80">
        <v>50</v>
      </c>
      <c r="F88" s="92">
        <v>6</v>
      </c>
      <c r="G88" s="191"/>
      <c r="H88" s="180">
        <v>42522</v>
      </c>
      <c r="I88" s="184"/>
      <c r="J88" s="175" t="s">
        <v>324</v>
      </c>
      <c r="K88" s="74" t="s">
        <v>371</v>
      </c>
      <c r="L88" s="102">
        <v>1</v>
      </c>
      <c r="M88" s="80">
        <v>15</v>
      </c>
      <c r="N88" s="80" t="s">
        <v>419</v>
      </c>
      <c r="O88" s="93"/>
    </row>
    <row r="89" spans="1:15" x14ac:dyDescent="0.2">
      <c r="A89" s="80" t="s">
        <v>483</v>
      </c>
      <c r="B89" s="80" t="s">
        <v>175</v>
      </c>
      <c r="C89" s="75">
        <v>42466</v>
      </c>
      <c r="D89" s="99"/>
      <c r="E89" s="80">
        <v>50</v>
      </c>
      <c r="F89" s="92">
        <v>5.5</v>
      </c>
      <c r="G89" s="191"/>
      <c r="H89" s="180">
        <v>42522</v>
      </c>
      <c r="I89" s="184"/>
      <c r="J89" s="175" t="s">
        <v>324</v>
      </c>
      <c r="K89" s="73" t="s">
        <v>372</v>
      </c>
      <c r="L89" s="102">
        <v>1</v>
      </c>
      <c r="M89" s="80">
        <v>15</v>
      </c>
      <c r="N89" s="80" t="s">
        <v>419</v>
      </c>
      <c r="O89" s="93"/>
    </row>
    <row r="90" spans="1:15" x14ac:dyDescent="0.2">
      <c r="A90" s="80" t="s">
        <v>220</v>
      </c>
      <c r="B90" s="80" t="s">
        <v>221</v>
      </c>
      <c r="C90" s="75">
        <v>42494</v>
      </c>
      <c r="D90" s="99"/>
      <c r="E90" s="80">
        <v>72</v>
      </c>
      <c r="F90" s="92">
        <v>4</v>
      </c>
      <c r="G90" s="191"/>
      <c r="H90" s="180">
        <v>42522</v>
      </c>
      <c r="I90" s="184"/>
      <c r="J90" s="175" t="s">
        <v>443</v>
      </c>
      <c r="K90" s="74">
        <v>5</v>
      </c>
      <c r="L90" s="102">
        <v>1</v>
      </c>
      <c r="M90" s="80">
        <v>15</v>
      </c>
      <c r="N90" s="80" t="s">
        <v>420</v>
      </c>
      <c r="O90" s="93"/>
    </row>
    <row r="91" spans="1:15" x14ac:dyDescent="0.2">
      <c r="A91" s="80" t="s">
        <v>222</v>
      </c>
      <c r="B91" s="80" t="s">
        <v>223</v>
      </c>
      <c r="C91" s="75">
        <v>42494</v>
      </c>
      <c r="D91" s="99"/>
      <c r="E91" s="80">
        <v>72</v>
      </c>
      <c r="F91" s="92">
        <v>8</v>
      </c>
      <c r="G91" s="191"/>
      <c r="H91" s="180">
        <v>42522</v>
      </c>
      <c r="I91" s="184"/>
      <c r="J91" s="175" t="s">
        <v>443</v>
      </c>
      <c r="K91" s="74" t="s">
        <v>366</v>
      </c>
      <c r="L91" s="74">
        <v>2</v>
      </c>
      <c r="M91" s="80">
        <v>15</v>
      </c>
      <c r="N91" s="80" t="s">
        <v>420</v>
      </c>
      <c r="O91" s="93"/>
    </row>
    <row r="92" spans="1:15" x14ac:dyDescent="0.2">
      <c r="A92" s="80" t="s">
        <v>228</v>
      </c>
      <c r="B92" s="80" t="s">
        <v>229</v>
      </c>
      <c r="C92" s="75">
        <v>42494</v>
      </c>
      <c r="D92" s="99"/>
      <c r="E92" s="80">
        <v>72</v>
      </c>
      <c r="F92" s="92">
        <v>8</v>
      </c>
      <c r="G92" s="191"/>
      <c r="H92" s="180">
        <v>42522</v>
      </c>
      <c r="I92" s="184"/>
      <c r="J92" s="175" t="s">
        <v>443</v>
      </c>
      <c r="K92" s="74" t="s">
        <v>416</v>
      </c>
      <c r="L92" s="74">
        <v>2</v>
      </c>
      <c r="M92" s="80">
        <v>15</v>
      </c>
      <c r="N92" s="80" t="s">
        <v>420</v>
      </c>
      <c r="O92" s="93"/>
    </row>
    <row r="93" spans="1:15" x14ac:dyDescent="0.2">
      <c r="A93" s="80" t="s">
        <v>155</v>
      </c>
      <c r="B93" s="80" t="s">
        <v>157</v>
      </c>
      <c r="C93" s="78">
        <v>42501</v>
      </c>
      <c r="D93" s="99"/>
      <c r="E93" s="80">
        <v>72</v>
      </c>
      <c r="F93" s="92">
        <v>6</v>
      </c>
      <c r="G93" s="191"/>
      <c r="H93" s="180">
        <v>42529</v>
      </c>
      <c r="I93" s="184"/>
      <c r="J93" s="175" t="s">
        <v>423</v>
      </c>
      <c r="K93" s="75" t="s">
        <v>366</v>
      </c>
      <c r="L93" s="74">
        <v>2</v>
      </c>
      <c r="M93" s="80">
        <v>24</v>
      </c>
      <c r="N93" s="80" t="s">
        <v>422</v>
      </c>
      <c r="O93" s="93"/>
    </row>
    <row r="94" spans="1:15" x14ac:dyDescent="0.2">
      <c r="A94" s="80" t="s">
        <v>59</v>
      </c>
      <c r="B94" s="80" t="s">
        <v>60</v>
      </c>
      <c r="C94" s="75">
        <v>42494</v>
      </c>
      <c r="D94" s="99"/>
      <c r="E94" s="80">
        <v>128</v>
      </c>
      <c r="F94" s="92">
        <v>2</v>
      </c>
      <c r="G94" s="191"/>
      <c r="H94" s="180">
        <v>42529</v>
      </c>
      <c r="I94" s="184"/>
      <c r="J94" s="175" t="s">
        <v>321</v>
      </c>
      <c r="K94" s="73" t="s">
        <v>371</v>
      </c>
      <c r="L94" s="74">
        <v>1</v>
      </c>
      <c r="M94" s="80">
        <v>9</v>
      </c>
      <c r="N94" s="80"/>
      <c r="O94" s="93"/>
    </row>
    <row r="95" spans="1:15" x14ac:dyDescent="0.2">
      <c r="A95" s="80" t="s">
        <v>100</v>
      </c>
      <c r="B95" s="80" t="s">
        <v>474</v>
      </c>
      <c r="C95" s="75">
        <v>42473</v>
      </c>
      <c r="D95" s="99"/>
      <c r="E95" s="80">
        <v>50</v>
      </c>
      <c r="F95" s="92">
        <v>9.5</v>
      </c>
      <c r="G95" s="191"/>
      <c r="H95" s="179">
        <v>42531</v>
      </c>
      <c r="I95" s="184"/>
      <c r="J95" s="174" t="s">
        <v>427</v>
      </c>
      <c r="K95" s="74">
        <v>7</v>
      </c>
      <c r="L95" s="74">
        <v>2</v>
      </c>
      <c r="M95" s="80">
        <v>18</v>
      </c>
      <c r="N95" s="80" t="s">
        <v>419</v>
      </c>
      <c r="O95" s="93"/>
    </row>
    <row r="96" spans="1:15" x14ac:dyDescent="0.2">
      <c r="A96" s="80" t="s">
        <v>484</v>
      </c>
      <c r="B96" s="80" t="s">
        <v>475</v>
      </c>
      <c r="C96" s="75">
        <v>42473</v>
      </c>
      <c r="D96" s="99"/>
      <c r="E96" s="80">
        <v>50</v>
      </c>
      <c r="F96" s="92">
        <v>9.5</v>
      </c>
      <c r="G96" s="191"/>
      <c r="H96" s="179">
        <v>42531</v>
      </c>
      <c r="I96" s="184"/>
      <c r="J96" s="174" t="s">
        <v>427</v>
      </c>
      <c r="K96" s="74">
        <v>6</v>
      </c>
      <c r="L96" s="74">
        <v>2</v>
      </c>
      <c r="M96" s="80">
        <v>18</v>
      </c>
      <c r="N96" s="80" t="s">
        <v>419</v>
      </c>
      <c r="O96" s="93"/>
    </row>
    <row r="97" spans="1:15" x14ac:dyDescent="0.2">
      <c r="A97" s="80" t="s">
        <v>217</v>
      </c>
      <c r="B97" s="80" t="s">
        <v>218</v>
      </c>
      <c r="C97" s="73">
        <v>42501</v>
      </c>
      <c r="D97" s="99"/>
      <c r="E97" s="80">
        <v>72</v>
      </c>
      <c r="F97" s="92">
        <v>6</v>
      </c>
      <c r="G97" s="191"/>
      <c r="H97" s="180">
        <v>42531</v>
      </c>
      <c r="I97" s="184"/>
      <c r="J97" s="175" t="s">
        <v>324</v>
      </c>
      <c r="K97" s="73" t="s">
        <v>430</v>
      </c>
      <c r="L97" s="74">
        <v>3</v>
      </c>
      <c r="M97" s="80">
        <v>30</v>
      </c>
      <c r="N97" s="80" t="s">
        <v>420</v>
      </c>
      <c r="O97" s="93"/>
    </row>
    <row r="98" spans="1:15" x14ac:dyDescent="0.2">
      <c r="A98" s="80" t="s">
        <v>169</v>
      </c>
      <c r="B98" s="80" t="s">
        <v>170</v>
      </c>
      <c r="C98" s="87">
        <v>42461</v>
      </c>
      <c r="D98" s="99"/>
      <c r="E98" s="80">
        <v>162</v>
      </c>
      <c r="F98" s="92">
        <v>11.5</v>
      </c>
      <c r="G98" s="191"/>
      <c r="H98" s="180">
        <v>42531</v>
      </c>
      <c r="I98" s="184"/>
      <c r="J98" s="175" t="s">
        <v>319</v>
      </c>
      <c r="K98" s="73" t="s">
        <v>416</v>
      </c>
      <c r="L98" s="74">
        <v>4</v>
      </c>
      <c r="M98" s="80">
        <v>9</v>
      </c>
      <c r="N98" s="80" t="s">
        <v>418</v>
      </c>
      <c r="O98" s="93"/>
    </row>
    <row r="99" spans="1:15" x14ac:dyDescent="0.2">
      <c r="A99" s="80" t="s">
        <v>94</v>
      </c>
      <c r="B99" s="80" t="s">
        <v>96</v>
      </c>
      <c r="C99" s="78">
        <v>42527</v>
      </c>
      <c r="D99" s="99"/>
      <c r="E99" s="80">
        <v>72</v>
      </c>
      <c r="F99" s="92">
        <v>5</v>
      </c>
      <c r="G99" s="191"/>
      <c r="H99" s="180">
        <v>42545</v>
      </c>
      <c r="I99" s="184"/>
      <c r="J99" s="175" t="s">
        <v>369</v>
      </c>
      <c r="K99" s="73" t="s">
        <v>424</v>
      </c>
      <c r="L99" s="74">
        <v>1</v>
      </c>
      <c r="M99" s="80">
        <v>12</v>
      </c>
      <c r="N99" s="80" t="s">
        <v>598</v>
      </c>
      <c r="O99" s="93"/>
    </row>
    <row r="100" spans="1:15" x14ac:dyDescent="0.2">
      <c r="A100" s="80" t="s">
        <v>94</v>
      </c>
      <c r="B100" s="80" t="s">
        <v>95</v>
      </c>
      <c r="C100" s="78">
        <v>42527</v>
      </c>
      <c r="D100" s="99"/>
      <c r="E100" s="80">
        <v>72</v>
      </c>
      <c r="F100" s="92">
        <v>5</v>
      </c>
      <c r="G100" s="191"/>
      <c r="H100" s="180">
        <v>42545</v>
      </c>
      <c r="I100" s="184"/>
      <c r="J100" s="175" t="s">
        <v>369</v>
      </c>
      <c r="K100" s="73" t="s">
        <v>425</v>
      </c>
      <c r="L100" s="74">
        <v>1</v>
      </c>
      <c r="M100" s="80">
        <v>12</v>
      </c>
      <c r="N100" s="80" t="s">
        <v>598</v>
      </c>
      <c r="O100" s="93"/>
    </row>
    <row r="101" spans="1:15" x14ac:dyDescent="0.2">
      <c r="A101" s="80" t="s">
        <v>215</v>
      </c>
      <c r="B101" s="80" t="s">
        <v>216</v>
      </c>
      <c r="C101" s="73">
        <v>42527</v>
      </c>
      <c r="D101" s="99"/>
      <c r="E101" s="80">
        <v>72</v>
      </c>
      <c r="F101" s="92">
        <v>2</v>
      </c>
      <c r="G101" s="191"/>
      <c r="H101" s="180">
        <v>42557</v>
      </c>
      <c r="I101" s="184"/>
      <c r="J101" s="175" t="s">
        <v>324</v>
      </c>
      <c r="K101" s="74">
        <v>7</v>
      </c>
      <c r="L101" s="74">
        <v>1</v>
      </c>
      <c r="M101" s="80">
        <v>30</v>
      </c>
      <c r="N101" s="80" t="s">
        <v>420</v>
      </c>
      <c r="O101" s="93"/>
    </row>
    <row r="102" spans="1:15" x14ac:dyDescent="0.2">
      <c r="A102" s="80" t="s">
        <v>230</v>
      </c>
      <c r="B102" s="80" t="s">
        <v>231</v>
      </c>
      <c r="C102" s="75">
        <v>42527</v>
      </c>
      <c r="D102" s="99"/>
      <c r="E102" s="80">
        <v>72</v>
      </c>
      <c r="F102" s="92">
        <v>8</v>
      </c>
      <c r="G102" s="191"/>
      <c r="H102" s="180">
        <v>42559</v>
      </c>
      <c r="I102" s="184"/>
      <c r="J102" s="175" t="s">
        <v>369</v>
      </c>
      <c r="K102" s="74" t="s">
        <v>320</v>
      </c>
      <c r="L102" s="74">
        <v>2</v>
      </c>
      <c r="M102" s="80">
        <v>15</v>
      </c>
      <c r="N102" s="80" t="s">
        <v>420</v>
      </c>
      <c r="O102" s="93"/>
    </row>
    <row r="103" spans="1:15" x14ac:dyDescent="0.2">
      <c r="A103" s="80" t="s">
        <v>232</v>
      </c>
      <c r="B103" s="80" t="s">
        <v>234</v>
      </c>
      <c r="C103" s="75">
        <v>42527</v>
      </c>
      <c r="D103" s="99"/>
      <c r="E103" s="80">
        <v>72</v>
      </c>
      <c r="F103" s="92">
        <v>8</v>
      </c>
      <c r="G103" s="191"/>
      <c r="H103" s="180">
        <v>42559</v>
      </c>
      <c r="I103" s="184"/>
      <c r="J103" s="175" t="s">
        <v>369</v>
      </c>
      <c r="K103" s="74" t="s">
        <v>416</v>
      </c>
      <c r="L103" s="74">
        <v>2</v>
      </c>
      <c r="M103" s="80">
        <v>15</v>
      </c>
      <c r="N103" s="80" t="s">
        <v>420</v>
      </c>
      <c r="O103" s="93"/>
    </row>
    <row r="104" spans="1:15" x14ac:dyDescent="0.2">
      <c r="A104" s="80" t="s">
        <v>426</v>
      </c>
      <c r="B104" s="80" t="s">
        <v>96</v>
      </c>
      <c r="C104" s="78">
        <v>42541</v>
      </c>
      <c r="D104" s="99"/>
      <c r="E104" s="80">
        <v>72</v>
      </c>
      <c r="F104" s="92">
        <v>5</v>
      </c>
      <c r="G104" s="191"/>
      <c r="H104" s="180">
        <v>42559</v>
      </c>
      <c r="I104" s="184"/>
      <c r="J104" s="175" t="s">
        <v>369</v>
      </c>
      <c r="K104" s="73" t="s">
        <v>368</v>
      </c>
      <c r="L104" s="74">
        <v>1</v>
      </c>
      <c r="M104" s="80">
        <v>12</v>
      </c>
      <c r="N104" s="80" t="s">
        <v>598</v>
      </c>
      <c r="O104" s="93"/>
    </row>
    <row r="105" spans="1:15" x14ac:dyDescent="0.2">
      <c r="A105" s="80" t="s">
        <v>426</v>
      </c>
      <c r="B105" s="80" t="s">
        <v>95</v>
      </c>
      <c r="C105" s="78">
        <v>42541</v>
      </c>
      <c r="D105" s="99"/>
      <c r="E105" s="80">
        <v>72</v>
      </c>
      <c r="F105" s="92">
        <v>5</v>
      </c>
      <c r="G105" s="191"/>
      <c r="H105" s="180">
        <v>42559</v>
      </c>
      <c r="I105" s="184"/>
      <c r="J105" s="175" t="s">
        <v>369</v>
      </c>
      <c r="K105" s="73" t="s">
        <v>367</v>
      </c>
      <c r="L105" s="74">
        <v>1</v>
      </c>
      <c r="M105" s="80">
        <v>12</v>
      </c>
      <c r="N105" s="80" t="s">
        <v>598</v>
      </c>
      <c r="O105" s="93"/>
    </row>
    <row r="106" spans="1:15" x14ac:dyDescent="0.2">
      <c r="A106" s="80" t="s">
        <v>133</v>
      </c>
      <c r="B106" s="80" t="s">
        <v>135</v>
      </c>
      <c r="C106" s="78">
        <v>42536</v>
      </c>
      <c r="D106" s="99"/>
      <c r="E106" s="80">
        <v>128</v>
      </c>
      <c r="F106" s="92">
        <v>3</v>
      </c>
      <c r="G106" s="191"/>
      <c r="H106" s="179">
        <v>42571</v>
      </c>
      <c r="I106" s="184"/>
      <c r="J106" s="174" t="s">
        <v>406</v>
      </c>
      <c r="K106" s="75"/>
      <c r="L106" s="74"/>
      <c r="M106" s="80">
        <v>12</v>
      </c>
      <c r="N106" s="80" t="s">
        <v>418</v>
      </c>
      <c r="O106" s="93"/>
    </row>
    <row r="107" spans="1:15" x14ac:dyDescent="0.2">
      <c r="A107" s="80" t="s">
        <v>75</v>
      </c>
      <c r="B107" s="80" t="s">
        <v>77</v>
      </c>
      <c r="C107" s="75">
        <v>42534</v>
      </c>
      <c r="D107" s="99"/>
      <c r="E107" s="80">
        <v>128</v>
      </c>
      <c r="F107" s="92">
        <v>7</v>
      </c>
      <c r="G107" s="191"/>
      <c r="H107" s="180">
        <v>42576</v>
      </c>
      <c r="I107" s="184"/>
      <c r="J107" s="175" t="s">
        <v>406</v>
      </c>
      <c r="K107" s="73"/>
      <c r="L107" s="74">
        <v>3</v>
      </c>
      <c r="M107" s="80">
        <v>16</v>
      </c>
      <c r="N107" s="80" t="s">
        <v>418</v>
      </c>
      <c r="O107" s="93"/>
    </row>
    <row r="108" spans="1:15" x14ac:dyDescent="0.2">
      <c r="A108" s="80" t="s">
        <v>82</v>
      </c>
      <c r="B108" s="80" t="s">
        <v>83</v>
      </c>
      <c r="C108" s="75">
        <v>42534</v>
      </c>
      <c r="D108" s="99"/>
      <c r="E108" s="80">
        <v>128</v>
      </c>
      <c r="F108" s="92">
        <v>5</v>
      </c>
      <c r="G108" s="191"/>
      <c r="H108" s="180">
        <v>42576</v>
      </c>
      <c r="I108" s="184"/>
      <c r="J108" s="175" t="s">
        <v>406</v>
      </c>
      <c r="K108" s="77"/>
      <c r="L108" s="74">
        <v>2</v>
      </c>
      <c r="M108" s="80">
        <v>16</v>
      </c>
      <c r="N108" s="80" t="s">
        <v>418</v>
      </c>
      <c r="O108" s="93"/>
    </row>
    <row r="109" spans="1:15" x14ac:dyDescent="0.2">
      <c r="A109" s="82" t="s">
        <v>91</v>
      </c>
      <c r="B109" s="82" t="s">
        <v>93</v>
      </c>
      <c r="C109" s="75">
        <v>42541</v>
      </c>
      <c r="D109" s="99"/>
      <c r="E109" s="83">
        <v>128</v>
      </c>
      <c r="F109" s="92">
        <v>3</v>
      </c>
      <c r="G109" s="191"/>
      <c r="H109" s="180">
        <v>42576</v>
      </c>
      <c r="I109" s="187"/>
      <c r="J109" s="182" t="s">
        <v>406</v>
      </c>
      <c r="K109" s="74"/>
      <c r="L109" s="74">
        <v>1</v>
      </c>
      <c r="M109" s="83">
        <v>12</v>
      </c>
      <c r="N109" s="83" t="s">
        <v>418</v>
      </c>
      <c r="O109" s="93"/>
    </row>
    <row r="110" spans="1:15" x14ac:dyDescent="0.2">
      <c r="A110" s="80" t="s">
        <v>52</v>
      </c>
      <c r="B110" s="80" t="s">
        <v>128</v>
      </c>
      <c r="C110" s="84">
        <v>42541</v>
      </c>
      <c r="D110" s="99"/>
      <c r="E110" s="80">
        <v>128</v>
      </c>
      <c r="F110" s="92">
        <v>3</v>
      </c>
      <c r="G110" s="191"/>
      <c r="H110" s="180">
        <v>42576</v>
      </c>
      <c r="I110" s="184"/>
      <c r="J110" s="175" t="s">
        <v>406</v>
      </c>
      <c r="K110" s="73"/>
      <c r="L110" s="74">
        <v>1</v>
      </c>
      <c r="M110" s="80">
        <v>12</v>
      </c>
      <c r="N110" s="80" t="s">
        <v>418</v>
      </c>
      <c r="O110" s="93"/>
    </row>
    <row r="111" spans="1:15" x14ac:dyDescent="0.2">
      <c r="A111" s="80" t="s">
        <v>125</v>
      </c>
      <c r="B111" s="80" t="s">
        <v>127</v>
      </c>
      <c r="C111" s="84">
        <v>42541</v>
      </c>
      <c r="D111" s="99"/>
      <c r="E111" s="80">
        <v>128</v>
      </c>
      <c r="F111" s="92">
        <v>3</v>
      </c>
      <c r="G111" s="191"/>
      <c r="H111" s="180">
        <v>42576</v>
      </c>
      <c r="I111" s="184"/>
      <c r="J111" s="175" t="s">
        <v>406</v>
      </c>
      <c r="K111" s="73"/>
      <c r="L111" s="74">
        <v>1</v>
      </c>
      <c r="M111" s="80">
        <v>12</v>
      </c>
      <c r="N111" s="80" t="s">
        <v>418</v>
      </c>
      <c r="O111" s="93"/>
    </row>
    <row r="112" spans="1:15" x14ac:dyDescent="0.2">
      <c r="A112" s="80" t="s">
        <v>125</v>
      </c>
      <c r="B112" s="80" t="s">
        <v>126</v>
      </c>
      <c r="C112" s="84">
        <v>42541</v>
      </c>
      <c r="D112" s="99"/>
      <c r="E112" s="80">
        <v>128</v>
      </c>
      <c r="F112" s="92">
        <v>3</v>
      </c>
      <c r="G112" s="191"/>
      <c r="H112" s="180">
        <v>42576</v>
      </c>
      <c r="I112" s="184"/>
      <c r="J112" s="175" t="s">
        <v>406</v>
      </c>
      <c r="K112" s="73"/>
      <c r="L112" s="74">
        <v>1</v>
      </c>
      <c r="M112" s="80">
        <v>12</v>
      </c>
      <c r="N112" s="80" t="s">
        <v>418</v>
      </c>
      <c r="O112" s="93"/>
    </row>
    <row r="113" spans="1:15" x14ac:dyDescent="0.2">
      <c r="A113" s="80" t="s">
        <v>141</v>
      </c>
      <c r="B113" s="80" t="s">
        <v>143</v>
      </c>
      <c r="C113" s="78">
        <v>42541</v>
      </c>
      <c r="D113" s="99"/>
      <c r="E113" s="80">
        <v>128</v>
      </c>
      <c r="F113" s="92">
        <v>3</v>
      </c>
      <c r="G113" s="191"/>
      <c r="H113" s="181">
        <v>42576</v>
      </c>
      <c r="I113" s="184"/>
      <c r="J113" s="176" t="s">
        <v>406</v>
      </c>
      <c r="K113" s="78"/>
      <c r="L113" s="74"/>
      <c r="M113" s="80">
        <v>12</v>
      </c>
      <c r="N113" s="80" t="s">
        <v>418</v>
      </c>
      <c r="O113" s="93"/>
    </row>
    <row r="114" spans="1:15" x14ac:dyDescent="0.2">
      <c r="A114" s="80" t="s">
        <v>61</v>
      </c>
      <c r="B114" s="80" t="s">
        <v>63</v>
      </c>
      <c r="C114" s="75">
        <v>42534</v>
      </c>
      <c r="D114" s="99"/>
      <c r="E114" s="80">
        <v>128</v>
      </c>
      <c r="F114" s="92">
        <v>11</v>
      </c>
      <c r="G114" s="191"/>
      <c r="H114" s="180">
        <v>42576</v>
      </c>
      <c r="I114" s="184"/>
      <c r="J114" s="175" t="s">
        <v>633</v>
      </c>
      <c r="K114" s="73"/>
      <c r="L114" s="74" t="s">
        <v>654</v>
      </c>
      <c r="M114" s="80">
        <v>14</v>
      </c>
      <c r="N114" s="80" t="s">
        <v>418</v>
      </c>
      <c r="O114" s="93" t="s">
        <v>655</v>
      </c>
    </row>
    <row r="115" spans="1:15" x14ac:dyDescent="0.2">
      <c r="A115" s="80" t="s">
        <v>61</v>
      </c>
      <c r="B115" s="80" t="s">
        <v>62</v>
      </c>
      <c r="C115" s="75">
        <v>42534</v>
      </c>
      <c r="D115" s="99"/>
      <c r="E115" s="80">
        <v>128</v>
      </c>
      <c r="F115" s="92">
        <v>16</v>
      </c>
      <c r="G115" s="191"/>
      <c r="H115" s="180">
        <v>42576</v>
      </c>
      <c r="I115" s="184"/>
      <c r="J115" s="175" t="s">
        <v>633</v>
      </c>
      <c r="K115" s="73"/>
      <c r="L115" s="74" t="s">
        <v>656</v>
      </c>
      <c r="M115" s="80">
        <v>14</v>
      </c>
      <c r="N115" s="80" t="s">
        <v>418</v>
      </c>
      <c r="O115" s="93" t="s">
        <v>655</v>
      </c>
    </row>
    <row r="116" spans="1:15" x14ac:dyDescent="0.2">
      <c r="A116" s="80" t="s">
        <v>70</v>
      </c>
      <c r="B116" s="80" t="s">
        <v>71</v>
      </c>
      <c r="C116" s="75">
        <v>42534</v>
      </c>
      <c r="D116" s="99"/>
      <c r="E116" s="80">
        <v>128</v>
      </c>
      <c r="F116" s="92">
        <v>5</v>
      </c>
      <c r="G116" s="191"/>
      <c r="H116" s="180">
        <v>42576</v>
      </c>
      <c r="I116" s="184"/>
      <c r="J116" s="175" t="s">
        <v>633</v>
      </c>
      <c r="K116" s="73"/>
      <c r="L116" s="74" t="s">
        <v>657</v>
      </c>
      <c r="M116" s="80">
        <v>23</v>
      </c>
      <c r="N116" s="80" t="s">
        <v>418</v>
      </c>
      <c r="O116" s="93" t="s">
        <v>655</v>
      </c>
    </row>
    <row r="117" spans="1:15" x14ac:dyDescent="0.2">
      <c r="A117" s="80" t="s">
        <v>70</v>
      </c>
      <c r="B117" s="80" t="s">
        <v>72</v>
      </c>
      <c r="C117" s="75">
        <v>42534</v>
      </c>
      <c r="D117" s="99"/>
      <c r="E117" s="80">
        <v>128</v>
      </c>
      <c r="F117" s="92">
        <v>5</v>
      </c>
      <c r="G117" s="191"/>
      <c r="H117" s="180">
        <v>42576</v>
      </c>
      <c r="I117" s="184"/>
      <c r="J117" s="175" t="s">
        <v>633</v>
      </c>
      <c r="K117" s="73"/>
      <c r="L117" s="74" t="s">
        <v>658</v>
      </c>
      <c r="M117" s="80">
        <v>23</v>
      </c>
      <c r="N117" s="80" t="s">
        <v>418</v>
      </c>
      <c r="O117" s="93" t="s">
        <v>655</v>
      </c>
    </row>
    <row r="118" spans="1:15" x14ac:dyDescent="0.2">
      <c r="A118" s="80" t="s">
        <v>73</v>
      </c>
      <c r="B118" s="80" t="s">
        <v>74</v>
      </c>
      <c r="C118" s="75">
        <v>42534</v>
      </c>
      <c r="D118" s="99"/>
      <c r="E118" s="80">
        <v>128</v>
      </c>
      <c r="F118" s="92">
        <v>11</v>
      </c>
      <c r="G118" s="191"/>
      <c r="H118" s="180">
        <v>42576</v>
      </c>
      <c r="I118" s="184"/>
      <c r="J118" s="175" t="s">
        <v>633</v>
      </c>
      <c r="K118" s="73"/>
      <c r="L118" s="74" t="s">
        <v>658</v>
      </c>
      <c r="M118" s="80">
        <v>6</v>
      </c>
      <c r="N118" s="80" t="s">
        <v>418</v>
      </c>
      <c r="O118" s="93" t="s">
        <v>655</v>
      </c>
    </row>
    <row r="119" spans="1:15" x14ac:dyDescent="0.2">
      <c r="A119" s="80" t="s">
        <v>80</v>
      </c>
      <c r="B119" s="80" t="s">
        <v>81</v>
      </c>
      <c r="C119" s="75">
        <v>42534</v>
      </c>
      <c r="D119" s="99"/>
      <c r="E119" s="80">
        <v>128</v>
      </c>
      <c r="F119" s="92">
        <v>5.5</v>
      </c>
      <c r="G119" s="191"/>
      <c r="H119" s="180">
        <v>42576</v>
      </c>
      <c r="I119" s="184"/>
      <c r="J119" s="175" t="s">
        <v>633</v>
      </c>
      <c r="K119" s="77"/>
      <c r="L119" s="74" t="s">
        <v>658</v>
      </c>
      <c r="M119" s="80">
        <v>12</v>
      </c>
      <c r="N119" s="80" t="s">
        <v>418</v>
      </c>
      <c r="O119" s="93" t="s">
        <v>655</v>
      </c>
    </row>
    <row r="120" spans="1:15" x14ac:dyDescent="0.2">
      <c r="A120" s="80" t="s">
        <v>87</v>
      </c>
      <c r="B120" s="80" t="s">
        <v>88</v>
      </c>
      <c r="C120" s="75">
        <v>42534</v>
      </c>
      <c r="D120" s="99"/>
      <c r="E120" s="80">
        <v>128</v>
      </c>
      <c r="F120" s="92">
        <v>8</v>
      </c>
      <c r="G120" s="191"/>
      <c r="H120" s="180">
        <v>42576</v>
      </c>
      <c r="I120" s="184"/>
      <c r="J120" s="175" t="s">
        <v>633</v>
      </c>
      <c r="K120" s="73"/>
      <c r="L120" s="74" t="s">
        <v>654</v>
      </c>
      <c r="M120" s="80">
        <v>18</v>
      </c>
      <c r="N120" s="80" t="s">
        <v>418</v>
      </c>
      <c r="O120" s="93" t="s">
        <v>655</v>
      </c>
    </row>
    <row r="121" spans="1:15" x14ac:dyDescent="0.2">
      <c r="A121" s="80" t="s">
        <v>129</v>
      </c>
      <c r="B121" s="80" t="s">
        <v>476</v>
      </c>
      <c r="C121" s="85">
        <v>42541</v>
      </c>
      <c r="D121" s="99"/>
      <c r="E121" s="80">
        <v>128</v>
      </c>
      <c r="F121" s="92">
        <v>8</v>
      </c>
      <c r="G121" s="191"/>
      <c r="H121" s="180">
        <v>42576</v>
      </c>
      <c r="I121" s="184"/>
      <c r="J121" s="175" t="s">
        <v>633</v>
      </c>
      <c r="K121" s="73"/>
      <c r="L121" s="74" t="s">
        <v>659</v>
      </c>
      <c r="M121" s="80">
        <v>9</v>
      </c>
      <c r="N121" s="80" t="s">
        <v>418</v>
      </c>
      <c r="O121" s="93" t="s">
        <v>655</v>
      </c>
    </row>
    <row r="122" spans="1:15" x14ac:dyDescent="0.2">
      <c r="A122" s="80" t="s">
        <v>129</v>
      </c>
      <c r="B122" s="80" t="s">
        <v>477</v>
      </c>
      <c r="C122" s="85">
        <v>42541</v>
      </c>
      <c r="D122" s="99"/>
      <c r="E122" s="80">
        <v>128</v>
      </c>
      <c r="F122" s="92">
        <v>8</v>
      </c>
      <c r="G122" s="191"/>
      <c r="H122" s="180">
        <v>42576</v>
      </c>
      <c r="I122" s="184"/>
      <c r="J122" s="175" t="s">
        <v>633</v>
      </c>
      <c r="K122" s="73"/>
      <c r="L122" s="74" t="s">
        <v>659</v>
      </c>
      <c r="M122" s="80">
        <v>9</v>
      </c>
      <c r="N122" s="80" t="s">
        <v>418</v>
      </c>
      <c r="O122" s="93" t="s">
        <v>655</v>
      </c>
    </row>
    <row r="123" spans="1:15" x14ac:dyDescent="0.2">
      <c r="A123" s="80" t="s">
        <v>84</v>
      </c>
      <c r="B123" s="80" t="s">
        <v>86</v>
      </c>
      <c r="C123" s="78">
        <v>42552</v>
      </c>
      <c r="D123" s="99"/>
      <c r="E123" s="80">
        <v>128</v>
      </c>
      <c r="F123" s="92">
        <v>2.5</v>
      </c>
      <c r="G123" s="191"/>
      <c r="H123" s="180">
        <v>42597</v>
      </c>
      <c r="I123" s="184"/>
      <c r="J123" s="175" t="s">
        <v>406</v>
      </c>
      <c r="K123" s="73"/>
      <c r="L123" s="74">
        <v>1</v>
      </c>
      <c r="M123" s="80">
        <v>16</v>
      </c>
      <c r="N123" s="80" t="s">
        <v>418</v>
      </c>
      <c r="O123" s="93"/>
    </row>
    <row r="124" spans="1:15" x14ac:dyDescent="0.2">
      <c r="A124" s="80" t="s">
        <v>89</v>
      </c>
      <c r="B124" s="80" t="s">
        <v>90</v>
      </c>
      <c r="C124" s="75">
        <v>42552</v>
      </c>
      <c r="D124" s="99"/>
      <c r="E124" s="80">
        <v>128</v>
      </c>
      <c r="F124" s="92">
        <v>4</v>
      </c>
      <c r="G124" s="191"/>
      <c r="H124" s="180">
        <v>42597</v>
      </c>
      <c r="I124" s="184"/>
      <c r="J124" s="175" t="s">
        <v>633</v>
      </c>
      <c r="K124" s="73"/>
      <c r="L124" s="74" t="s">
        <v>658</v>
      </c>
      <c r="M124" s="80">
        <v>18</v>
      </c>
      <c r="N124" s="80" t="s">
        <v>418</v>
      </c>
      <c r="O124" s="93" t="s">
        <v>655</v>
      </c>
    </row>
    <row r="125" spans="1:15" x14ac:dyDescent="0.2">
      <c r="A125" s="80" t="s">
        <v>491</v>
      </c>
      <c r="B125" s="80" t="s">
        <v>489</v>
      </c>
      <c r="C125" s="78">
        <v>42562</v>
      </c>
      <c r="D125" s="99"/>
      <c r="E125" s="80">
        <v>128</v>
      </c>
      <c r="F125" s="92">
        <v>5.5</v>
      </c>
      <c r="G125" s="191"/>
      <c r="H125" s="179">
        <v>42597</v>
      </c>
      <c r="I125" s="184"/>
      <c r="J125" s="174" t="s">
        <v>318</v>
      </c>
      <c r="K125" s="75" t="s">
        <v>410</v>
      </c>
      <c r="L125" s="76">
        <v>1.5</v>
      </c>
      <c r="M125" s="80">
        <v>9</v>
      </c>
      <c r="N125" s="80" t="s">
        <v>418</v>
      </c>
      <c r="O125" s="93"/>
    </row>
    <row r="126" spans="1:15" x14ac:dyDescent="0.2">
      <c r="A126" s="80" t="s">
        <v>491</v>
      </c>
      <c r="B126" s="80" t="s">
        <v>490</v>
      </c>
      <c r="C126" s="78">
        <v>42562</v>
      </c>
      <c r="D126" s="99"/>
      <c r="E126" s="80">
        <v>128</v>
      </c>
      <c r="F126" s="92">
        <v>5.5</v>
      </c>
      <c r="G126" s="191"/>
      <c r="H126" s="179">
        <v>42597</v>
      </c>
      <c r="I126" s="184"/>
      <c r="J126" s="174" t="s">
        <v>318</v>
      </c>
      <c r="K126" s="75" t="s">
        <v>410</v>
      </c>
      <c r="L126" s="76">
        <v>1.5</v>
      </c>
      <c r="M126" s="80">
        <v>9</v>
      </c>
      <c r="N126" s="80" t="s">
        <v>418</v>
      </c>
      <c r="O126" s="93"/>
    </row>
    <row r="127" spans="1:15" x14ac:dyDescent="0.2">
      <c r="A127" s="80" t="s">
        <v>138</v>
      </c>
      <c r="B127" s="80" t="s">
        <v>140</v>
      </c>
      <c r="C127" s="78">
        <v>42571</v>
      </c>
      <c r="D127" s="99"/>
      <c r="E127" s="80">
        <v>128</v>
      </c>
      <c r="F127" s="92">
        <v>3</v>
      </c>
      <c r="G127" s="191"/>
      <c r="H127" s="179">
        <v>42614</v>
      </c>
      <c r="I127" s="184"/>
      <c r="J127" s="266" t="s">
        <v>584</v>
      </c>
      <c r="K127" s="75" t="s">
        <v>407</v>
      </c>
      <c r="L127" s="74">
        <v>1</v>
      </c>
      <c r="M127" s="80">
        <v>12</v>
      </c>
      <c r="N127" s="80" t="s">
        <v>418</v>
      </c>
      <c r="O127" s="93"/>
    </row>
    <row r="128" spans="1:15" ht="17" thickBot="1" x14ac:dyDescent="0.25">
      <c r="A128" s="80" t="s">
        <v>146</v>
      </c>
      <c r="B128" s="80" t="s">
        <v>148</v>
      </c>
      <c r="C128" s="78">
        <v>42571</v>
      </c>
      <c r="D128" s="99"/>
      <c r="E128" s="80">
        <v>128</v>
      </c>
      <c r="F128" s="92">
        <v>3</v>
      </c>
      <c r="G128" s="192"/>
      <c r="H128" s="179">
        <v>42614</v>
      </c>
      <c r="I128" s="188"/>
      <c r="J128" s="266" t="s">
        <v>584</v>
      </c>
      <c r="K128" s="75" t="s">
        <v>408</v>
      </c>
      <c r="L128" s="74">
        <v>1</v>
      </c>
      <c r="M128" s="80">
        <v>12</v>
      </c>
      <c r="N128" s="80" t="s">
        <v>418</v>
      </c>
      <c r="O128" s="93"/>
    </row>
    <row r="129" spans="1:15" x14ac:dyDescent="0.2">
      <c r="A129" s="95"/>
      <c r="B129" s="95"/>
      <c r="C129" s="96"/>
      <c r="D129" s="81"/>
      <c r="E129" s="58" t="s">
        <v>272</v>
      </c>
      <c r="F129" s="80"/>
      <c r="G129" s="177"/>
      <c r="H129" s="96"/>
      <c r="I129" s="183"/>
      <c r="J129" s="96"/>
      <c r="K129" s="96"/>
      <c r="L129" s="96"/>
      <c r="M129" s="58"/>
      <c r="N129" s="58"/>
      <c r="O129" s="93"/>
    </row>
    <row r="130" spans="1:15" s="11" customFormat="1" x14ac:dyDescent="0.2">
      <c r="A130" s="18"/>
      <c r="B130" s="19"/>
      <c r="C130" s="22"/>
      <c r="D130" s="19"/>
      <c r="E130" s="19"/>
      <c r="F130" s="97"/>
      <c r="G130" s="19"/>
      <c r="H130" s="22"/>
      <c r="I130"/>
      <c r="J130" s="22"/>
      <c r="K130" s="22"/>
      <c r="L130" s="22"/>
      <c r="M130" s="19"/>
      <c r="N130" s="19"/>
      <c r="O130" s="91"/>
    </row>
    <row r="131" spans="1:15" x14ac:dyDescent="0.2">
      <c r="A131" s="18"/>
    </row>
    <row r="132" spans="1:15" x14ac:dyDescent="0.2">
      <c r="A132" s="18"/>
    </row>
  </sheetData>
  <autoFilter ref="A2:O2">
    <sortState ref="A3:O129">
      <sortCondition ref="H2:H129"/>
    </sortState>
  </autoFilter>
  <mergeCells count="4">
    <mergeCell ref="O61:O69"/>
    <mergeCell ref="A1:O1"/>
    <mergeCell ref="O32:O35"/>
    <mergeCell ref="O38:O39"/>
  </mergeCells>
  <phoneticPr fontId="14" type="noConversion"/>
  <printOptions gridLines="1"/>
  <pageMargins left="0.25" right="0.25" top="0.75" bottom="0.75" header="0.3" footer="0.3"/>
  <pageSetup scale="53" fitToHeight="2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1"/>
  <sheetViews>
    <sheetView workbookViewId="0">
      <selection activeCell="A2" sqref="A2"/>
    </sheetView>
  </sheetViews>
  <sheetFormatPr baseColWidth="10" defaultRowHeight="19" x14ac:dyDescent="0.25"/>
  <cols>
    <col min="1" max="1" width="11.5" style="236" customWidth="1"/>
    <col min="2" max="2" width="21.1640625" style="236" customWidth="1"/>
    <col min="3" max="3" width="18.1640625" style="236" customWidth="1"/>
    <col min="4" max="4" width="11.6640625" style="236" customWidth="1"/>
    <col min="5" max="5" width="8.5" style="236" customWidth="1"/>
    <col min="6" max="6" width="20.1640625" style="236" customWidth="1"/>
    <col min="7" max="10" width="4.1640625" style="236" bestFit="1" customWidth="1"/>
    <col min="11" max="12" width="4.1640625" style="236" customWidth="1"/>
    <col min="13" max="15" width="4.1640625" style="236" bestFit="1" customWidth="1"/>
    <col min="16" max="16384" width="10.83203125" style="236"/>
  </cols>
  <sheetData>
    <row r="1" spans="1:16" x14ac:dyDescent="0.25">
      <c r="A1" s="276" t="s">
        <v>628</v>
      </c>
      <c r="B1" s="276"/>
      <c r="H1" s="275"/>
      <c r="I1" s="275"/>
      <c r="J1" s="275"/>
      <c r="K1" s="275"/>
      <c r="L1" s="275"/>
      <c r="M1" s="275"/>
      <c r="N1" s="275"/>
      <c r="O1" s="275"/>
    </row>
    <row r="2" spans="1:16" ht="16" customHeight="1" thickBot="1" x14ac:dyDescent="0.3">
      <c r="H2" s="237"/>
      <c r="I2" s="275"/>
      <c r="J2" s="275"/>
      <c r="K2" s="275"/>
      <c r="L2" s="275"/>
      <c r="M2" s="275"/>
      <c r="N2" s="275"/>
      <c r="O2" s="275"/>
      <c r="P2" s="275"/>
    </row>
    <row r="3" spans="1:16" ht="107" x14ac:dyDescent="0.25">
      <c r="A3" s="242" t="s">
        <v>576</v>
      </c>
      <c r="B3" s="242" t="s">
        <v>573</v>
      </c>
      <c r="C3" s="242" t="s">
        <v>588</v>
      </c>
      <c r="D3" s="242" t="s">
        <v>578</v>
      </c>
      <c r="E3" s="242" t="s">
        <v>579</v>
      </c>
      <c r="F3" s="244" t="s">
        <v>582</v>
      </c>
      <c r="G3" s="245" t="s">
        <v>597</v>
      </c>
      <c r="H3" s="246" t="s">
        <v>661</v>
      </c>
      <c r="I3" s="246" t="s">
        <v>592</v>
      </c>
      <c r="J3" s="246" t="s">
        <v>574</v>
      </c>
      <c r="K3" s="246" t="s">
        <v>575</v>
      </c>
      <c r="L3" s="246" t="s">
        <v>660</v>
      </c>
      <c r="M3" s="246" t="s">
        <v>594</v>
      </c>
      <c r="N3" s="246" t="s">
        <v>593</v>
      </c>
      <c r="O3" s="247" t="s">
        <v>595</v>
      </c>
      <c r="P3" s="238"/>
    </row>
    <row r="4" spans="1:16" x14ac:dyDescent="0.25">
      <c r="A4" s="254">
        <v>42461</v>
      </c>
      <c r="B4" s="255" t="s">
        <v>638</v>
      </c>
      <c r="C4" s="255" t="s">
        <v>605</v>
      </c>
      <c r="D4" s="254">
        <v>42466</v>
      </c>
      <c r="E4" s="256" t="s">
        <v>580</v>
      </c>
      <c r="F4" s="257" t="s">
        <v>418</v>
      </c>
      <c r="G4" s="248"/>
      <c r="H4" s="240"/>
      <c r="I4" s="240"/>
      <c r="J4" s="240"/>
      <c r="K4" s="240"/>
      <c r="L4" s="240"/>
      <c r="M4" s="240"/>
      <c r="N4" s="240"/>
      <c r="O4" s="249"/>
    </row>
    <row r="5" spans="1:16" x14ac:dyDescent="0.25">
      <c r="A5" s="254">
        <v>42461</v>
      </c>
      <c r="B5" s="255" t="s">
        <v>662</v>
      </c>
      <c r="C5" s="255" t="s">
        <v>590</v>
      </c>
      <c r="D5" s="254">
        <v>42482</v>
      </c>
      <c r="E5" s="256" t="s">
        <v>580</v>
      </c>
      <c r="F5" s="257" t="s">
        <v>418</v>
      </c>
      <c r="G5" s="248"/>
      <c r="H5" s="240"/>
      <c r="I5" s="240"/>
      <c r="J5" s="240"/>
      <c r="K5" s="240"/>
      <c r="L5" s="240"/>
      <c r="M5" s="240"/>
      <c r="N5" s="240"/>
      <c r="O5" s="249"/>
    </row>
    <row r="6" spans="1:16" x14ac:dyDescent="0.25">
      <c r="A6" s="254">
        <v>42475</v>
      </c>
      <c r="B6" s="255" t="s">
        <v>629</v>
      </c>
      <c r="C6" s="255" t="s">
        <v>587</v>
      </c>
      <c r="D6" s="256" t="s">
        <v>381</v>
      </c>
      <c r="E6" s="256" t="s">
        <v>580</v>
      </c>
      <c r="F6" s="257" t="s">
        <v>418</v>
      </c>
      <c r="G6" s="248"/>
      <c r="H6" s="240"/>
      <c r="I6" s="240"/>
      <c r="J6" s="240"/>
      <c r="K6" s="240"/>
      <c r="L6" s="240"/>
      <c r="M6" s="240"/>
      <c r="N6" s="240"/>
      <c r="O6" s="249"/>
    </row>
    <row r="7" spans="1:16" x14ac:dyDescent="0.25">
      <c r="A7" s="254">
        <v>42475</v>
      </c>
      <c r="B7" s="259" t="s">
        <v>637</v>
      </c>
      <c r="C7" s="255" t="s">
        <v>589</v>
      </c>
      <c r="D7" s="254">
        <v>42478</v>
      </c>
      <c r="E7" s="256" t="s">
        <v>580</v>
      </c>
      <c r="F7" s="257" t="s">
        <v>418</v>
      </c>
      <c r="G7" s="248"/>
      <c r="H7" s="240"/>
      <c r="I7" s="240"/>
      <c r="J7" s="240"/>
      <c r="K7" s="240"/>
      <c r="L7" s="240"/>
      <c r="M7" s="240"/>
      <c r="N7" s="240"/>
      <c r="O7" s="249"/>
    </row>
    <row r="8" spans="1:16" x14ac:dyDescent="0.25">
      <c r="A8" s="254">
        <v>42482</v>
      </c>
      <c r="B8" s="255" t="s">
        <v>645</v>
      </c>
      <c r="C8" s="255" t="s">
        <v>577</v>
      </c>
      <c r="D8" s="254">
        <v>42492</v>
      </c>
      <c r="E8" s="256" t="s">
        <v>580</v>
      </c>
      <c r="F8" s="257" t="s">
        <v>418</v>
      </c>
      <c r="G8" s="248"/>
      <c r="H8" s="240"/>
      <c r="I8" s="240"/>
      <c r="J8" s="240"/>
      <c r="K8" s="240"/>
      <c r="L8" s="240"/>
      <c r="M8" s="240"/>
      <c r="N8" s="240"/>
      <c r="O8" s="249"/>
    </row>
    <row r="9" spans="1:16" x14ac:dyDescent="0.25">
      <c r="A9" s="254">
        <v>42492</v>
      </c>
      <c r="B9" s="255" t="s">
        <v>631</v>
      </c>
      <c r="C9" s="255" t="s">
        <v>587</v>
      </c>
      <c r="D9" s="256" t="s">
        <v>381</v>
      </c>
      <c r="E9" s="256" t="s">
        <v>580</v>
      </c>
      <c r="F9" s="257" t="s">
        <v>418</v>
      </c>
      <c r="G9" s="248"/>
      <c r="H9" s="240"/>
      <c r="I9" s="240"/>
      <c r="J9" s="240"/>
      <c r="K9" s="240"/>
      <c r="L9" s="240"/>
      <c r="M9" s="240"/>
      <c r="N9" s="241"/>
      <c r="O9" s="249"/>
    </row>
    <row r="10" spans="1:16" x14ac:dyDescent="0.25">
      <c r="A10" s="254">
        <v>42492</v>
      </c>
      <c r="B10" s="255" t="s">
        <v>647</v>
      </c>
      <c r="C10" s="255" t="s">
        <v>603</v>
      </c>
      <c r="D10" s="254">
        <v>42496</v>
      </c>
      <c r="E10" s="256" t="s">
        <v>580</v>
      </c>
      <c r="F10" s="257" t="s">
        <v>586</v>
      </c>
      <c r="G10" s="248"/>
      <c r="H10" s="240"/>
      <c r="I10" s="240"/>
      <c r="J10" s="240"/>
      <c r="K10" s="240"/>
      <c r="L10" s="240"/>
      <c r="M10" s="241"/>
      <c r="N10" s="241"/>
      <c r="O10" s="250"/>
    </row>
    <row r="11" spans="1:16" x14ac:dyDescent="0.25">
      <c r="A11" s="254">
        <v>42492</v>
      </c>
      <c r="B11" s="255" t="s">
        <v>630</v>
      </c>
      <c r="C11" s="255" t="s">
        <v>585</v>
      </c>
      <c r="D11" s="254">
        <v>42515</v>
      </c>
      <c r="E11" s="256" t="s">
        <v>580</v>
      </c>
      <c r="F11" s="258" t="s">
        <v>606</v>
      </c>
      <c r="G11" s="248"/>
      <c r="H11" s="240"/>
      <c r="I11" s="240"/>
      <c r="J11" s="240"/>
      <c r="K11" s="240"/>
      <c r="L11" s="240"/>
      <c r="M11" s="240"/>
      <c r="N11" s="240"/>
      <c r="O11" s="250"/>
    </row>
    <row r="12" spans="1:16" x14ac:dyDescent="0.25">
      <c r="A12" s="254">
        <v>42496</v>
      </c>
      <c r="B12" s="255" t="s">
        <v>632</v>
      </c>
      <c r="C12" s="255" t="s">
        <v>600</v>
      </c>
      <c r="D12" s="254">
        <v>42531</v>
      </c>
      <c r="E12" s="256" t="s">
        <v>580</v>
      </c>
      <c r="F12" s="257" t="s">
        <v>586</v>
      </c>
      <c r="G12" s="248"/>
      <c r="H12" s="240"/>
      <c r="I12" s="240"/>
      <c r="J12" s="240"/>
      <c r="K12" s="240"/>
      <c r="L12" s="240"/>
      <c r="M12" s="241"/>
      <c r="N12" s="241"/>
      <c r="O12" s="250"/>
    </row>
    <row r="13" spans="1:16" x14ac:dyDescent="0.25">
      <c r="A13" s="254">
        <v>42496</v>
      </c>
      <c r="B13" s="255" t="s">
        <v>644</v>
      </c>
      <c r="C13" s="255" t="s">
        <v>589</v>
      </c>
      <c r="D13" s="254">
        <v>42513</v>
      </c>
      <c r="E13" s="256" t="s">
        <v>583</v>
      </c>
      <c r="F13" s="257" t="s">
        <v>418</v>
      </c>
      <c r="G13" s="248"/>
      <c r="H13" s="240"/>
      <c r="I13" s="241"/>
      <c r="J13" s="240"/>
      <c r="K13" s="240"/>
      <c r="L13" s="240"/>
      <c r="M13" s="240"/>
      <c r="N13" s="240"/>
      <c r="O13" s="249"/>
    </row>
    <row r="14" spans="1:16" x14ac:dyDescent="0.25">
      <c r="A14" s="254">
        <v>42496</v>
      </c>
      <c r="B14" s="259" t="s">
        <v>635</v>
      </c>
      <c r="C14" s="255" t="s">
        <v>587</v>
      </c>
      <c r="D14" s="256" t="s">
        <v>381</v>
      </c>
      <c r="E14" s="256" t="s">
        <v>580</v>
      </c>
      <c r="F14" s="257" t="s">
        <v>586</v>
      </c>
      <c r="G14" s="248"/>
      <c r="H14" s="240"/>
      <c r="I14" s="240"/>
      <c r="J14" s="240"/>
      <c r="K14" s="240"/>
      <c r="L14" s="240"/>
      <c r="M14" s="241"/>
      <c r="N14" s="241"/>
      <c r="O14" s="250"/>
    </row>
    <row r="15" spans="1:16" x14ac:dyDescent="0.25">
      <c r="A15" s="254">
        <v>42496</v>
      </c>
      <c r="B15" s="255" t="s">
        <v>663</v>
      </c>
      <c r="C15" s="255" t="s">
        <v>591</v>
      </c>
      <c r="D15" s="254">
        <v>42524</v>
      </c>
      <c r="E15" s="256" t="s">
        <v>580</v>
      </c>
      <c r="F15" s="257" t="s">
        <v>418</v>
      </c>
      <c r="G15" s="248"/>
      <c r="H15" s="240"/>
      <c r="I15" s="240"/>
      <c r="J15" s="240"/>
      <c r="K15" s="240"/>
      <c r="L15" s="240"/>
      <c r="M15" s="240"/>
      <c r="N15" s="240"/>
      <c r="O15" s="249"/>
    </row>
    <row r="16" spans="1:16" x14ac:dyDescent="0.25">
      <c r="A16" s="254">
        <v>42499</v>
      </c>
      <c r="B16" s="255" t="s">
        <v>646</v>
      </c>
      <c r="C16" s="255" t="s">
        <v>581</v>
      </c>
      <c r="D16" s="254">
        <v>42506</v>
      </c>
      <c r="E16" s="256" t="s">
        <v>580</v>
      </c>
      <c r="F16" s="257" t="s">
        <v>418</v>
      </c>
      <c r="G16" s="248"/>
      <c r="H16" s="240"/>
      <c r="I16" s="240"/>
      <c r="J16" s="240"/>
      <c r="K16" s="240"/>
      <c r="L16" s="240"/>
      <c r="M16" s="240"/>
      <c r="N16" s="240"/>
      <c r="O16" s="249"/>
    </row>
    <row r="17" spans="1:15" x14ac:dyDescent="0.25">
      <c r="A17" s="254">
        <v>42499</v>
      </c>
      <c r="B17" s="255" t="s">
        <v>649</v>
      </c>
      <c r="C17" s="255" t="s">
        <v>585</v>
      </c>
      <c r="D17" s="254">
        <v>42508</v>
      </c>
      <c r="E17" s="256" t="s">
        <v>580</v>
      </c>
      <c r="F17" s="257" t="s">
        <v>586</v>
      </c>
      <c r="G17" s="248"/>
      <c r="H17" s="240"/>
      <c r="I17" s="240"/>
      <c r="J17" s="240"/>
      <c r="K17" s="240"/>
      <c r="L17" s="240"/>
      <c r="M17" s="241"/>
      <c r="N17" s="241"/>
      <c r="O17" s="250"/>
    </row>
    <row r="18" spans="1:15" x14ac:dyDescent="0.25">
      <c r="A18" s="254">
        <v>42499</v>
      </c>
      <c r="B18" s="255" t="s">
        <v>648</v>
      </c>
      <c r="C18" s="255" t="s">
        <v>581</v>
      </c>
      <c r="D18" s="254">
        <v>42508</v>
      </c>
      <c r="E18" s="256" t="s">
        <v>580</v>
      </c>
      <c r="F18" s="257" t="s">
        <v>586</v>
      </c>
      <c r="G18" s="248"/>
      <c r="H18" s="240"/>
      <c r="I18" s="240"/>
      <c r="J18" s="240"/>
      <c r="K18" s="240"/>
      <c r="L18" s="240"/>
      <c r="M18" s="241"/>
      <c r="N18" s="241"/>
      <c r="O18" s="250"/>
    </row>
    <row r="19" spans="1:15" ht="38" x14ac:dyDescent="0.25">
      <c r="A19" s="254">
        <v>42515</v>
      </c>
      <c r="B19" s="255" t="s">
        <v>639</v>
      </c>
      <c r="C19" s="255" t="s">
        <v>589</v>
      </c>
      <c r="D19" s="254">
        <v>42522</v>
      </c>
      <c r="E19" s="256" t="s">
        <v>583</v>
      </c>
      <c r="F19" s="258" t="s">
        <v>604</v>
      </c>
      <c r="G19" s="248"/>
      <c r="H19" s="240"/>
      <c r="I19" s="241"/>
      <c r="J19" s="240"/>
      <c r="K19" s="240"/>
      <c r="L19" s="240"/>
      <c r="M19" s="241"/>
      <c r="N19" s="241"/>
      <c r="O19" s="250"/>
    </row>
    <row r="20" spans="1:15" x14ac:dyDescent="0.25">
      <c r="A20" s="254">
        <v>42522</v>
      </c>
      <c r="B20" s="255" t="s">
        <v>640</v>
      </c>
      <c r="C20" s="255" t="s">
        <v>587</v>
      </c>
      <c r="D20" s="256" t="s">
        <v>381</v>
      </c>
      <c r="E20" s="256" t="s">
        <v>583</v>
      </c>
      <c r="F20" s="257" t="s">
        <v>596</v>
      </c>
      <c r="G20" s="248"/>
      <c r="H20" s="240"/>
      <c r="I20" s="241"/>
      <c r="J20" s="240"/>
      <c r="K20" s="240"/>
      <c r="L20" s="240"/>
      <c r="M20" s="241"/>
      <c r="N20" s="241"/>
      <c r="O20" s="250"/>
    </row>
    <row r="21" spans="1:15" ht="38" x14ac:dyDescent="0.25">
      <c r="A21" s="254">
        <v>42522</v>
      </c>
      <c r="B21" s="255" t="s">
        <v>650</v>
      </c>
      <c r="C21" s="255" t="s">
        <v>581</v>
      </c>
      <c r="D21" s="254">
        <v>42531</v>
      </c>
      <c r="E21" s="256" t="s">
        <v>583</v>
      </c>
      <c r="F21" s="258" t="s">
        <v>602</v>
      </c>
      <c r="G21" s="248"/>
      <c r="H21" s="240"/>
      <c r="I21" s="241"/>
      <c r="J21" s="240"/>
      <c r="K21" s="240"/>
      <c r="L21" s="240"/>
      <c r="M21" s="240"/>
      <c r="N21" s="240"/>
      <c r="O21" s="250"/>
    </row>
    <row r="22" spans="1:15" x14ac:dyDescent="0.25">
      <c r="A22" s="254">
        <v>42522</v>
      </c>
      <c r="B22" s="255" t="s">
        <v>636</v>
      </c>
      <c r="C22" s="255" t="s">
        <v>590</v>
      </c>
      <c r="D22" s="254">
        <v>42529</v>
      </c>
      <c r="E22" s="256" t="s">
        <v>580</v>
      </c>
      <c r="F22" s="257" t="s">
        <v>418</v>
      </c>
      <c r="G22" s="248"/>
      <c r="H22" s="240"/>
      <c r="I22" s="240"/>
      <c r="J22" s="240"/>
      <c r="K22" s="240"/>
      <c r="L22" s="240"/>
      <c r="M22" s="240"/>
      <c r="N22" s="240"/>
      <c r="O22" s="249"/>
    </row>
    <row r="23" spans="1:15" ht="38" x14ac:dyDescent="0.25">
      <c r="A23" s="254">
        <v>42545</v>
      </c>
      <c r="B23" s="255" t="s">
        <v>643</v>
      </c>
      <c r="C23" s="255" t="s">
        <v>581</v>
      </c>
      <c r="D23" s="254">
        <v>42552</v>
      </c>
      <c r="E23" s="256" t="s">
        <v>580</v>
      </c>
      <c r="F23" s="258" t="s">
        <v>599</v>
      </c>
      <c r="G23" s="248"/>
      <c r="H23" s="240"/>
      <c r="I23" s="240"/>
      <c r="J23" s="240"/>
      <c r="K23" s="240"/>
      <c r="L23" s="240"/>
      <c r="M23" s="240"/>
      <c r="N23" s="240"/>
      <c r="O23" s="250"/>
    </row>
    <row r="24" spans="1:15" x14ac:dyDescent="0.25">
      <c r="A24" s="261">
        <v>42564</v>
      </c>
      <c r="B24" s="262" t="s">
        <v>651</v>
      </c>
      <c r="C24" s="263" t="s">
        <v>591</v>
      </c>
      <c r="D24" s="261">
        <v>42571</v>
      </c>
      <c r="E24" s="264" t="s">
        <v>580</v>
      </c>
      <c r="F24" s="265" t="s">
        <v>418</v>
      </c>
      <c r="G24" s="251"/>
      <c r="H24" s="240"/>
      <c r="I24" s="240"/>
      <c r="J24" s="240"/>
      <c r="K24" s="240"/>
      <c r="L24" s="240"/>
      <c r="M24" s="240"/>
      <c r="N24" s="240"/>
      <c r="O24" s="249"/>
    </row>
    <row r="25" spans="1:15" x14ac:dyDescent="0.25">
      <c r="A25" s="261">
        <v>42564</v>
      </c>
      <c r="B25" s="262" t="s">
        <v>652</v>
      </c>
      <c r="C25" s="263" t="s">
        <v>591</v>
      </c>
      <c r="D25" s="261">
        <v>42571</v>
      </c>
      <c r="E25" s="264" t="s">
        <v>580</v>
      </c>
      <c r="F25" s="265" t="s">
        <v>418</v>
      </c>
      <c r="G25" s="251"/>
      <c r="H25" s="240"/>
      <c r="I25" s="240"/>
      <c r="J25" s="240"/>
      <c r="K25" s="240"/>
      <c r="L25" s="240"/>
      <c r="M25" s="240"/>
      <c r="N25" s="240"/>
      <c r="O25" s="249"/>
    </row>
    <row r="26" spans="1:15" x14ac:dyDescent="0.25">
      <c r="A26" s="254">
        <v>42576</v>
      </c>
      <c r="B26" s="260" t="s">
        <v>633</v>
      </c>
      <c r="C26" s="255" t="s">
        <v>587</v>
      </c>
      <c r="D26" s="256" t="s">
        <v>381</v>
      </c>
      <c r="E26" s="256" t="s">
        <v>580</v>
      </c>
      <c r="F26" s="257" t="s">
        <v>418</v>
      </c>
      <c r="G26" s="248"/>
      <c r="H26" s="240"/>
      <c r="I26" s="240"/>
      <c r="J26" s="240"/>
      <c r="K26" s="240"/>
      <c r="L26" s="240"/>
      <c r="M26" s="240"/>
      <c r="N26" s="240"/>
      <c r="O26" s="249"/>
    </row>
    <row r="27" spans="1:15" x14ac:dyDescent="0.25">
      <c r="A27" s="254">
        <v>42583</v>
      </c>
      <c r="B27" s="255" t="s">
        <v>664</v>
      </c>
      <c r="C27" s="255" t="s">
        <v>590</v>
      </c>
      <c r="D27" s="254">
        <v>42597</v>
      </c>
      <c r="E27" s="256" t="s">
        <v>583</v>
      </c>
      <c r="F27" s="257" t="s">
        <v>418</v>
      </c>
      <c r="G27" s="248"/>
      <c r="H27" s="240"/>
      <c r="I27" s="241"/>
      <c r="J27" s="240"/>
      <c r="K27" s="240"/>
      <c r="L27" s="240"/>
      <c r="M27" s="240"/>
      <c r="N27" s="240"/>
      <c r="O27" s="249"/>
    </row>
    <row r="28" spans="1:15" x14ac:dyDescent="0.25">
      <c r="A28" s="254">
        <v>42597</v>
      </c>
      <c r="B28" s="255" t="s">
        <v>642</v>
      </c>
      <c r="C28" s="255" t="s">
        <v>601</v>
      </c>
      <c r="D28" s="254">
        <v>42618</v>
      </c>
      <c r="E28" s="256" t="s">
        <v>580</v>
      </c>
      <c r="F28" s="257" t="s">
        <v>418</v>
      </c>
      <c r="G28" s="248"/>
      <c r="H28" s="240"/>
      <c r="I28" s="240"/>
      <c r="J28" s="240"/>
      <c r="K28" s="240"/>
      <c r="L28" s="240"/>
      <c r="M28" s="240"/>
      <c r="N28" s="240"/>
      <c r="O28" s="249"/>
    </row>
    <row r="29" spans="1:15" x14ac:dyDescent="0.25">
      <c r="A29" s="254">
        <v>42644</v>
      </c>
      <c r="B29" s="255" t="s">
        <v>641</v>
      </c>
      <c r="C29" s="255" t="s">
        <v>587</v>
      </c>
      <c r="D29" s="256" t="s">
        <v>381</v>
      </c>
      <c r="E29" s="256" t="s">
        <v>583</v>
      </c>
      <c r="F29" s="257" t="s">
        <v>586</v>
      </c>
      <c r="G29" s="248"/>
      <c r="H29" s="240"/>
      <c r="I29" s="241"/>
      <c r="J29" s="240"/>
      <c r="K29" s="240"/>
      <c r="L29" s="240"/>
      <c r="M29" s="241"/>
      <c r="N29" s="241"/>
      <c r="O29" s="250"/>
    </row>
    <row r="30" spans="1:15" ht="20" thickBot="1" x14ac:dyDescent="0.3">
      <c r="A30" s="256" t="s">
        <v>381</v>
      </c>
      <c r="B30" s="260" t="s">
        <v>634</v>
      </c>
      <c r="C30" s="255" t="s">
        <v>381</v>
      </c>
      <c r="D30" s="256" t="s">
        <v>381</v>
      </c>
      <c r="E30" s="256" t="s">
        <v>580</v>
      </c>
      <c r="F30" s="277"/>
      <c r="G30" s="278"/>
      <c r="H30" s="253"/>
      <c r="I30" s="252"/>
      <c r="J30" s="253"/>
      <c r="K30" s="253"/>
      <c r="L30" s="253"/>
      <c r="M30" s="253"/>
      <c r="N30" s="253"/>
      <c r="O30" s="279"/>
    </row>
    <row r="31" spans="1:15" x14ac:dyDescent="0.25">
      <c r="B31" s="239"/>
      <c r="C31" s="239"/>
    </row>
  </sheetData>
  <sortState ref="A4:N32">
    <sortCondition ref="A4:A32"/>
  </sortState>
  <mergeCells count="3">
    <mergeCell ref="H1:O1"/>
    <mergeCell ref="A1:B1"/>
    <mergeCell ref="I2:P2"/>
  </mergeCells>
  <phoneticPr fontId="14" type="noConversion"/>
  <pageMargins left="0.25" right="0.25" top="0.75" bottom="0.75" header="0.3" footer="0.3"/>
  <pageSetup scale="68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31" sqref="C31"/>
    </sheetView>
  </sheetViews>
  <sheetFormatPr baseColWidth="10" defaultRowHeight="16" x14ac:dyDescent="0.2"/>
  <sheetData>
    <row r="1" spans="1:12" s="44" customFormat="1" ht="64" x14ac:dyDescent="0.2">
      <c r="A1" s="5" t="s">
        <v>30</v>
      </c>
      <c r="B1" s="5" t="s">
        <v>31</v>
      </c>
      <c r="C1" s="43" t="s">
        <v>32</v>
      </c>
      <c r="D1" s="59" t="s">
        <v>33</v>
      </c>
      <c r="E1" s="59" t="s">
        <v>317</v>
      </c>
      <c r="F1" s="59" t="s">
        <v>328</v>
      </c>
      <c r="G1" s="5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5" t="s">
        <v>39</v>
      </c>
    </row>
    <row r="3" spans="1:12" x14ac:dyDescent="0.2">
      <c r="A3" s="55" t="s">
        <v>54</v>
      </c>
      <c r="B3" s="56" t="s">
        <v>287</v>
      </c>
      <c r="C3" s="51"/>
      <c r="D3" s="63"/>
      <c r="E3" s="60"/>
      <c r="F3" s="60"/>
      <c r="G3" s="46"/>
      <c r="H3" s="7" t="s">
        <v>46</v>
      </c>
      <c r="I3" s="7" t="s">
        <v>43</v>
      </c>
      <c r="J3" s="55">
        <v>1.5</v>
      </c>
      <c r="K3" s="7" t="s">
        <v>41</v>
      </c>
      <c r="L3" s="8"/>
    </row>
    <row r="4" spans="1:12" x14ac:dyDescent="0.2">
      <c r="A4" s="55" t="s">
        <v>309</v>
      </c>
      <c r="B4" s="55" t="s">
        <v>287</v>
      </c>
      <c r="C4" s="46"/>
      <c r="D4" s="64"/>
      <c r="E4" s="60"/>
      <c r="F4" s="60"/>
      <c r="G4" s="46"/>
      <c r="H4" s="46"/>
      <c r="I4" s="46"/>
      <c r="J4" s="46"/>
      <c r="K4" s="46"/>
      <c r="L4" s="46"/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20"/>
  <sheetViews>
    <sheetView topLeftCell="C1" workbookViewId="0">
      <selection activeCell="H24" sqref="H24"/>
    </sheetView>
  </sheetViews>
  <sheetFormatPr baseColWidth="10" defaultRowHeight="16" x14ac:dyDescent="0.2"/>
  <cols>
    <col min="1" max="1" width="20.83203125" customWidth="1"/>
    <col min="2" max="2" width="14.5" bestFit="1" customWidth="1"/>
    <col min="4" max="6" width="0" hidden="1" customWidth="1"/>
    <col min="7" max="7" width="8" hidden="1" customWidth="1"/>
    <col min="10" max="10" width="9.5" bestFit="1" customWidth="1"/>
    <col min="11" max="11" width="8.6640625" customWidth="1"/>
  </cols>
  <sheetData>
    <row r="1" spans="1:19" x14ac:dyDescent="0.2">
      <c r="A1" s="271" t="s">
        <v>330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9" x14ac:dyDescent="0.2">
      <c r="A2" s="24"/>
      <c r="B2" s="19"/>
      <c r="C2" s="21"/>
      <c r="D2" s="20"/>
      <c r="E2" s="25"/>
      <c r="F2" s="25"/>
      <c r="G2" s="23"/>
      <c r="H2" s="20"/>
      <c r="I2" s="20"/>
      <c r="J2" s="20"/>
      <c r="K2" s="20"/>
      <c r="L2" s="26"/>
      <c r="M2" s="21"/>
    </row>
    <row r="3" spans="1:19" s="6" customFormat="1" ht="64" x14ac:dyDescent="0.2">
      <c r="A3" s="1" t="s">
        <v>315</v>
      </c>
      <c r="B3" s="1" t="s">
        <v>31</v>
      </c>
      <c r="C3" s="2" t="s">
        <v>0</v>
      </c>
      <c r="D3" s="3" t="s">
        <v>15</v>
      </c>
      <c r="E3" s="27" t="s">
        <v>16</v>
      </c>
      <c r="F3" s="27" t="s">
        <v>17</v>
      </c>
      <c r="G3" s="4" t="s">
        <v>3</v>
      </c>
      <c r="H3" s="3" t="s">
        <v>18</v>
      </c>
      <c r="I3" s="3" t="s">
        <v>19</v>
      </c>
      <c r="J3" s="3" t="s">
        <v>20</v>
      </c>
      <c r="K3" s="3" t="s">
        <v>498</v>
      </c>
      <c r="L3" s="28" t="s">
        <v>22</v>
      </c>
      <c r="M3" s="2" t="s">
        <v>316</v>
      </c>
      <c r="N3" s="5" t="s">
        <v>23</v>
      </c>
      <c r="O3" s="5" t="s">
        <v>24</v>
      </c>
    </row>
    <row r="4" spans="1:19" s="6" customFormat="1" x14ac:dyDescent="0.2">
      <c r="A4" s="54" t="s">
        <v>103</v>
      </c>
      <c r="B4" s="54" t="s">
        <v>104</v>
      </c>
      <c r="C4" s="14">
        <v>42401</v>
      </c>
      <c r="D4" s="29"/>
      <c r="E4" s="30"/>
      <c r="F4" s="39"/>
      <c r="G4" s="36"/>
      <c r="H4" s="13">
        <v>162</v>
      </c>
      <c r="I4" s="31"/>
      <c r="J4" s="31"/>
      <c r="K4" s="32" t="s">
        <v>27</v>
      </c>
      <c r="L4" s="33">
        <v>1</v>
      </c>
      <c r="M4" s="17">
        <v>42494</v>
      </c>
      <c r="N4" s="15">
        <v>12</v>
      </c>
      <c r="O4" s="35"/>
    </row>
    <row r="5" spans="1:19" x14ac:dyDescent="0.2">
      <c r="A5" s="54" t="s">
        <v>109</v>
      </c>
      <c r="B5" s="13" t="s">
        <v>110</v>
      </c>
      <c r="C5" s="14">
        <v>42401</v>
      </c>
      <c r="D5" s="29"/>
      <c r="E5" s="30"/>
      <c r="F5" s="39"/>
      <c r="G5" s="36"/>
      <c r="H5" s="13">
        <v>162</v>
      </c>
      <c r="I5" s="31"/>
      <c r="J5" s="31"/>
      <c r="K5" s="32" t="s">
        <v>27</v>
      </c>
      <c r="L5" s="33">
        <v>1</v>
      </c>
      <c r="M5" s="17">
        <v>42494</v>
      </c>
      <c r="N5" s="15">
        <v>12</v>
      </c>
      <c r="O5" s="35"/>
    </row>
    <row r="6" spans="1:19" x14ac:dyDescent="0.2">
      <c r="A6" s="54" t="s">
        <v>111</v>
      </c>
      <c r="B6" s="13" t="s">
        <v>112</v>
      </c>
      <c r="C6" s="14">
        <v>42401</v>
      </c>
      <c r="D6" s="29"/>
      <c r="E6" s="30"/>
      <c r="F6" s="39"/>
      <c r="G6" s="36"/>
      <c r="H6" s="13">
        <v>162</v>
      </c>
      <c r="I6" s="31"/>
      <c r="J6" s="31"/>
      <c r="K6" s="32" t="s">
        <v>27</v>
      </c>
      <c r="L6" s="33">
        <v>1</v>
      </c>
      <c r="M6" s="17">
        <v>42494</v>
      </c>
      <c r="N6" s="15">
        <v>12</v>
      </c>
      <c r="O6" s="35"/>
      <c r="S6" s="9"/>
    </row>
    <row r="7" spans="1:19" x14ac:dyDescent="0.2">
      <c r="A7" s="54" t="s">
        <v>113</v>
      </c>
      <c r="B7" s="13" t="s">
        <v>114</v>
      </c>
      <c r="C7" s="14">
        <v>42401</v>
      </c>
      <c r="D7" s="29"/>
      <c r="E7" s="30"/>
      <c r="F7" s="39"/>
      <c r="G7" s="36"/>
      <c r="H7" s="13">
        <v>162</v>
      </c>
      <c r="I7" s="31"/>
      <c r="J7" s="31"/>
      <c r="K7" s="32" t="s">
        <v>27</v>
      </c>
      <c r="L7" s="33">
        <v>1</v>
      </c>
      <c r="M7" s="17">
        <v>42494</v>
      </c>
      <c r="N7" s="15">
        <v>12</v>
      </c>
      <c r="O7" s="35"/>
      <c r="S7" s="10"/>
    </row>
    <row r="8" spans="1:19" x14ac:dyDescent="0.2">
      <c r="A8" s="54" t="s">
        <v>115</v>
      </c>
      <c r="B8" s="13" t="s">
        <v>116</v>
      </c>
      <c r="C8" s="14">
        <v>42401</v>
      </c>
      <c r="D8" s="29"/>
      <c r="E8" s="30"/>
      <c r="F8" s="39"/>
      <c r="G8" s="36"/>
      <c r="H8" s="13">
        <v>162</v>
      </c>
      <c r="I8" s="31"/>
      <c r="J8" s="31"/>
      <c r="K8" s="32" t="s">
        <v>27</v>
      </c>
      <c r="L8" s="33">
        <v>1</v>
      </c>
      <c r="M8" s="17">
        <v>42494</v>
      </c>
      <c r="N8" s="15">
        <v>12</v>
      </c>
      <c r="O8" s="35"/>
      <c r="S8" s="10"/>
    </row>
    <row r="9" spans="1:19" x14ac:dyDescent="0.2">
      <c r="A9" s="54" t="s">
        <v>119</v>
      </c>
      <c r="B9" s="13" t="s">
        <v>120</v>
      </c>
      <c r="C9" s="14">
        <v>42401</v>
      </c>
      <c r="D9" s="29"/>
      <c r="E9" s="30"/>
      <c r="F9" s="39"/>
      <c r="G9" s="36"/>
      <c r="H9" s="13">
        <v>162</v>
      </c>
      <c r="I9" s="31"/>
      <c r="J9" s="31"/>
      <c r="K9" s="32" t="s">
        <v>27</v>
      </c>
      <c r="L9" s="33">
        <v>1</v>
      </c>
      <c r="M9" s="17">
        <v>42494</v>
      </c>
      <c r="N9" s="15">
        <v>12</v>
      </c>
      <c r="O9" s="35"/>
      <c r="S9" s="10"/>
    </row>
    <row r="10" spans="1:19" x14ac:dyDescent="0.2">
      <c r="A10" s="54" t="s">
        <v>122</v>
      </c>
      <c r="B10" s="13" t="s">
        <v>56</v>
      </c>
      <c r="C10" s="14">
        <v>42401</v>
      </c>
      <c r="D10" s="29"/>
      <c r="E10" s="30"/>
      <c r="F10" s="39"/>
      <c r="G10" s="36"/>
      <c r="H10" s="13">
        <v>162</v>
      </c>
      <c r="I10" s="31"/>
      <c r="J10" s="31"/>
      <c r="K10" s="32" t="s">
        <v>27</v>
      </c>
      <c r="L10" s="33">
        <v>1</v>
      </c>
      <c r="M10" s="17">
        <v>42494</v>
      </c>
      <c r="N10" s="15">
        <v>12</v>
      </c>
      <c r="O10" s="35"/>
    </row>
    <row r="11" spans="1:19" x14ac:dyDescent="0.2">
      <c r="A11" s="54" t="s">
        <v>105</v>
      </c>
      <c r="B11" s="54" t="s">
        <v>106</v>
      </c>
      <c r="C11" s="14">
        <v>42428</v>
      </c>
      <c r="D11" s="29"/>
      <c r="E11" s="30"/>
      <c r="F11" s="39"/>
      <c r="G11" s="36"/>
      <c r="H11" s="13">
        <v>162</v>
      </c>
      <c r="I11" s="31"/>
      <c r="J11" s="31"/>
      <c r="K11" s="32" t="s">
        <v>27</v>
      </c>
      <c r="L11" s="33">
        <v>1</v>
      </c>
      <c r="M11" s="17">
        <v>42494</v>
      </c>
      <c r="N11" s="15">
        <v>12</v>
      </c>
      <c r="O11" s="35"/>
    </row>
    <row r="12" spans="1:19" x14ac:dyDescent="0.2">
      <c r="A12" s="54" t="s">
        <v>107</v>
      </c>
      <c r="B12" s="13" t="s">
        <v>108</v>
      </c>
      <c r="C12" s="14">
        <v>42428</v>
      </c>
      <c r="D12" s="29"/>
      <c r="E12" s="30"/>
      <c r="F12" s="39"/>
      <c r="G12" s="36"/>
      <c r="H12" s="13">
        <v>162</v>
      </c>
      <c r="I12" s="31"/>
      <c r="J12" s="31"/>
      <c r="K12" s="32" t="s">
        <v>27</v>
      </c>
      <c r="L12" s="33">
        <v>1</v>
      </c>
      <c r="M12" s="17">
        <v>42494</v>
      </c>
      <c r="N12" s="15">
        <v>12</v>
      </c>
      <c r="O12" s="35"/>
    </row>
    <row r="13" spans="1:19" x14ac:dyDescent="0.2">
      <c r="A13" s="54" t="s">
        <v>117</v>
      </c>
      <c r="B13" s="13" t="s">
        <v>118</v>
      </c>
      <c r="C13" s="14">
        <v>42428</v>
      </c>
      <c r="D13" s="29"/>
      <c r="E13" s="30"/>
      <c r="F13" s="39"/>
      <c r="G13" s="36"/>
      <c r="H13" s="13">
        <v>162</v>
      </c>
      <c r="I13" s="31"/>
      <c r="J13" s="31"/>
      <c r="K13" s="32" t="s">
        <v>27</v>
      </c>
      <c r="L13" s="33">
        <v>1</v>
      </c>
      <c r="M13" s="17">
        <v>42494</v>
      </c>
      <c r="N13" s="15">
        <v>12</v>
      </c>
      <c r="O13" s="35"/>
      <c r="S13" s="9"/>
    </row>
    <row r="14" spans="1:19" x14ac:dyDescent="0.2">
      <c r="A14" s="54" t="s">
        <v>121</v>
      </c>
      <c r="B14" s="13" t="s">
        <v>51</v>
      </c>
      <c r="C14" s="14">
        <v>42428</v>
      </c>
      <c r="D14" s="29"/>
      <c r="E14" s="30"/>
      <c r="F14" s="39"/>
      <c r="G14" s="36"/>
      <c r="H14" s="13">
        <v>162</v>
      </c>
      <c r="I14" s="31"/>
      <c r="J14" s="31"/>
      <c r="K14" s="32" t="s">
        <v>27</v>
      </c>
      <c r="L14" s="33">
        <v>1</v>
      </c>
      <c r="M14" s="17">
        <v>42494</v>
      </c>
      <c r="N14" s="15">
        <v>12</v>
      </c>
      <c r="O14" s="35"/>
    </row>
    <row r="15" spans="1:19" x14ac:dyDescent="0.2">
      <c r="A15" s="54" t="s">
        <v>123</v>
      </c>
      <c r="B15" s="13" t="s">
        <v>124</v>
      </c>
      <c r="C15" s="14">
        <v>42428</v>
      </c>
      <c r="D15" s="29"/>
      <c r="E15" s="30"/>
      <c r="F15" s="39"/>
      <c r="G15" s="36"/>
      <c r="H15" s="13">
        <v>162</v>
      </c>
      <c r="I15" s="31"/>
      <c r="J15" s="31"/>
      <c r="K15" s="32" t="s">
        <v>27</v>
      </c>
      <c r="L15" s="33">
        <v>1</v>
      </c>
      <c r="M15" s="17">
        <v>42128</v>
      </c>
      <c r="N15" s="15">
        <v>12</v>
      </c>
      <c r="O15" s="35"/>
    </row>
    <row r="16" spans="1:19" x14ac:dyDescent="0.2">
      <c r="A16" s="54"/>
      <c r="B16" s="13"/>
      <c r="C16" s="14"/>
      <c r="D16" s="29"/>
      <c r="E16" s="30"/>
      <c r="F16" s="39"/>
      <c r="G16" s="36"/>
      <c r="H16" s="13"/>
      <c r="I16" s="31"/>
      <c r="J16" s="31"/>
      <c r="K16" s="32"/>
      <c r="L16" s="33"/>
      <c r="M16" s="17"/>
      <c r="N16" s="15"/>
      <c r="O16" s="35"/>
      <c r="S16" s="9"/>
    </row>
    <row r="17" spans="1:19" x14ac:dyDescent="0.2">
      <c r="A17" s="54"/>
      <c r="B17" s="13"/>
      <c r="C17" s="14"/>
      <c r="D17" s="29"/>
      <c r="E17" s="30"/>
      <c r="F17" s="39"/>
      <c r="G17" s="36"/>
      <c r="H17" s="13"/>
      <c r="I17" s="31"/>
      <c r="J17" s="31"/>
      <c r="K17" s="32"/>
      <c r="L17" s="33"/>
      <c r="M17" s="17"/>
      <c r="N17" s="15"/>
      <c r="O17" s="35"/>
    </row>
    <row r="18" spans="1:19" x14ac:dyDescent="0.2">
      <c r="A18" s="54"/>
      <c r="B18" s="13"/>
      <c r="C18" s="14"/>
      <c r="D18" s="29"/>
      <c r="E18" s="30"/>
      <c r="F18" s="39"/>
      <c r="G18" s="36"/>
      <c r="H18" s="13"/>
      <c r="I18" s="31"/>
      <c r="J18" s="31"/>
      <c r="K18" s="32"/>
      <c r="L18" s="33"/>
      <c r="M18" s="17"/>
      <c r="N18" s="15"/>
      <c r="O18" s="35"/>
    </row>
    <row r="19" spans="1:19" x14ac:dyDescent="0.2">
      <c r="A19" s="54"/>
      <c r="B19" s="13"/>
      <c r="C19" s="14"/>
      <c r="D19" s="29"/>
      <c r="E19" s="30"/>
      <c r="F19" s="39"/>
      <c r="G19" s="36"/>
      <c r="H19" s="13"/>
      <c r="I19" s="31"/>
      <c r="J19" s="31"/>
      <c r="K19" s="32"/>
      <c r="L19" s="33"/>
      <c r="M19" s="17"/>
      <c r="N19" s="15"/>
      <c r="O19" s="35"/>
      <c r="S19" s="9"/>
    </row>
    <row r="20" spans="1:19" x14ac:dyDescent="0.2">
      <c r="A20" s="54"/>
      <c r="B20" s="13"/>
      <c r="C20" s="14"/>
      <c r="D20" s="29"/>
      <c r="E20" s="30"/>
      <c r="F20" s="39"/>
      <c r="G20" s="36"/>
      <c r="H20" s="13"/>
      <c r="I20" s="31"/>
      <c r="J20" s="31"/>
      <c r="K20" s="32"/>
      <c r="L20" s="33"/>
      <c r="M20" s="17"/>
      <c r="N20" s="15"/>
      <c r="O20" s="35"/>
    </row>
  </sheetData>
  <mergeCells count="1">
    <mergeCell ref="A1:O1"/>
  </mergeCells>
  <phoneticPr fontId="14" type="noConversion"/>
  <pageMargins left="0.25" right="0.25" top="0.75" bottom="0.75" header="0.3" footer="0.3"/>
  <pageSetup scale="97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S5" sqref="S5:S15"/>
    </sheetView>
  </sheetViews>
  <sheetFormatPr baseColWidth="10" defaultRowHeight="16" x14ac:dyDescent="0.2"/>
  <cols>
    <col min="1" max="1" width="23.5" customWidth="1"/>
    <col min="2" max="2" width="22.83203125" bestFit="1" customWidth="1"/>
  </cols>
  <sheetData>
    <row r="1" spans="1:19" x14ac:dyDescent="0.2">
      <c r="A1" s="271" t="s">
        <v>331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9" x14ac:dyDescent="0.2">
      <c r="A2" s="24" t="s">
        <v>14</v>
      </c>
      <c r="B2" s="19"/>
      <c r="C2" s="21"/>
      <c r="D2" s="20"/>
      <c r="E2" s="25"/>
      <c r="F2" s="25"/>
      <c r="G2" s="23"/>
      <c r="H2" s="20"/>
      <c r="I2" s="20"/>
      <c r="J2" s="20"/>
      <c r="K2" s="20"/>
      <c r="L2" s="26"/>
      <c r="M2" s="21"/>
    </row>
    <row r="3" spans="1:19" s="6" customFormat="1" ht="64" x14ac:dyDescent="0.2">
      <c r="A3" s="1" t="s">
        <v>315</v>
      </c>
      <c r="B3" s="1" t="s">
        <v>31</v>
      </c>
      <c r="C3" s="2" t="s">
        <v>0</v>
      </c>
      <c r="D3" s="3" t="s">
        <v>15</v>
      </c>
      <c r="E3" s="27" t="s">
        <v>16</v>
      </c>
      <c r="F3" s="27" t="s">
        <v>17</v>
      </c>
      <c r="G3" s="4" t="s">
        <v>3</v>
      </c>
      <c r="H3" s="3" t="s">
        <v>18</v>
      </c>
      <c r="I3" s="3" t="s">
        <v>19</v>
      </c>
      <c r="J3" s="3" t="s">
        <v>20</v>
      </c>
      <c r="K3" s="3" t="s">
        <v>21</v>
      </c>
      <c r="L3" s="28" t="s">
        <v>22</v>
      </c>
      <c r="M3" s="2" t="s">
        <v>316</v>
      </c>
      <c r="N3" s="5" t="s">
        <v>23</v>
      </c>
      <c r="O3" s="5" t="s">
        <v>24</v>
      </c>
    </row>
    <row r="4" spans="1:19" s="6" customFormat="1" x14ac:dyDescent="0.2">
      <c r="A4" s="14" t="s">
        <v>332</v>
      </c>
      <c r="B4" s="14" t="s">
        <v>333</v>
      </c>
      <c r="C4" s="14"/>
      <c r="D4" s="29"/>
      <c r="E4" s="30"/>
      <c r="F4" s="39"/>
      <c r="G4" s="36"/>
      <c r="H4" s="13">
        <v>72</v>
      </c>
      <c r="I4" s="31"/>
      <c r="J4" s="31"/>
      <c r="K4" s="32"/>
      <c r="L4" s="33"/>
      <c r="M4" s="17">
        <v>42494</v>
      </c>
      <c r="N4" s="15">
        <v>12</v>
      </c>
      <c r="O4" s="35"/>
    </row>
    <row r="5" spans="1:19" x14ac:dyDescent="0.2">
      <c r="A5" s="14" t="s">
        <v>334</v>
      </c>
      <c r="B5" s="14" t="s">
        <v>335</v>
      </c>
      <c r="C5" s="14"/>
      <c r="D5" s="29"/>
      <c r="E5" s="30"/>
      <c r="F5" s="39"/>
      <c r="G5" s="36"/>
      <c r="H5" s="13">
        <v>72</v>
      </c>
      <c r="I5" s="31"/>
      <c r="J5" s="31"/>
      <c r="K5" s="32"/>
      <c r="L5" s="33"/>
      <c r="M5" s="17">
        <v>42494</v>
      </c>
      <c r="N5" s="15">
        <v>12</v>
      </c>
      <c r="O5" s="35"/>
      <c r="S5" s="9"/>
    </row>
    <row r="6" spans="1:19" x14ac:dyDescent="0.2">
      <c r="A6" s="14" t="s">
        <v>336</v>
      </c>
      <c r="B6" s="14" t="s">
        <v>337</v>
      </c>
      <c r="C6" s="14"/>
      <c r="D6" s="29"/>
      <c r="E6" s="30"/>
      <c r="F6" s="39"/>
      <c r="G6" s="36"/>
      <c r="H6" s="13">
        <v>72</v>
      </c>
      <c r="I6" s="31"/>
      <c r="J6" s="31"/>
      <c r="K6" s="32"/>
      <c r="L6" s="33"/>
      <c r="M6" s="17">
        <v>42494</v>
      </c>
      <c r="N6" s="15">
        <v>12</v>
      </c>
      <c r="O6" s="35"/>
      <c r="S6" s="9"/>
    </row>
    <row r="7" spans="1:19" x14ac:dyDescent="0.2">
      <c r="A7" s="14" t="s">
        <v>338</v>
      </c>
      <c r="B7" s="14" t="s">
        <v>339</v>
      </c>
      <c r="C7" s="14"/>
      <c r="D7" s="29"/>
      <c r="E7" s="30"/>
      <c r="F7" s="39"/>
      <c r="G7" s="36"/>
      <c r="H7" s="13">
        <v>72</v>
      </c>
      <c r="I7" s="31"/>
      <c r="J7" s="31"/>
      <c r="K7" s="32"/>
      <c r="L7" s="33"/>
      <c r="M7" s="17">
        <v>42494</v>
      </c>
      <c r="N7" s="15">
        <v>12</v>
      </c>
      <c r="O7" s="35"/>
      <c r="S7" s="10"/>
    </row>
    <row r="8" spans="1:19" x14ac:dyDescent="0.2">
      <c r="A8" s="14" t="s">
        <v>340</v>
      </c>
      <c r="B8" s="14" t="s">
        <v>341</v>
      </c>
      <c r="C8" s="14"/>
      <c r="D8" s="29"/>
      <c r="E8" s="30"/>
      <c r="F8" s="39"/>
      <c r="G8" s="36"/>
      <c r="H8" s="13">
        <v>72</v>
      </c>
      <c r="I8" s="31"/>
      <c r="J8" s="31"/>
      <c r="K8" s="32"/>
      <c r="L8" s="33"/>
      <c r="M8" s="17">
        <v>42494</v>
      </c>
      <c r="N8" s="15">
        <v>12</v>
      </c>
      <c r="O8" s="35"/>
      <c r="S8" s="10"/>
    </row>
    <row r="9" spans="1:19" x14ac:dyDescent="0.2">
      <c r="A9" s="14" t="s">
        <v>342</v>
      </c>
      <c r="B9" s="14" t="s">
        <v>343</v>
      </c>
      <c r="C9" s="14"/>
      <c r="D9" s="29"/>
      <c r="E9" s="30"/>
      <c r="F9" s="39"/>
      <c r="G9" s="36"/>
      <c r="H9" s="13">
        <v>72</v>
      </c>
      <c r="I9" s="31"/>
      <c r="J9" s="31"/>
      <c r="K9" s="32"/>
      <c r="L9" s="33"/>
      <c r="M9" s="17">
        <v>42494</v>
      </c>
      <c r="N9" s="15">
        <v>12</v>
      </c>
      <c r="O9" s="35"/>
      <c r="S9" s="10"/>
    </row>
    <row r="10" spans="1:19" x14ac:dyDescent="0.2">
      <c r="A10" s="14" t="s">
        <v>344</v>
      </c>
      <c r="B10" s="14" t="s">
        <v>345</v>
      </c>
      <c r="C10" s="14"/>
      <c r="D10" s="29"/>
      <c r="E10" s="30"/>
      <c r="F10" s="39"/>
      <c r="G10" s="36"/>
      <c r="H10" s="13">
        <v>72</v>
      </c>
      <c r="I10" s="31"/>
      <c r="J10" s="31"/>
      <c r="K10" s="32"/>
      <c r="L10" s="33"/>
      <c r="M10" s="17">
        <v>42494</v>
      </c>
      <c r="N10" s="15">
        <v>12</v>
      </c>
      <c r="O10" s="35"/>
    </row>
    <row r="11" spans="1:19" x14ac:dyDescent="0.2">
      <c r="A11" s="14" t="s">
        <v>346</v>
      </c>
      <c r="B11" s="14" t="s">
        <v>347</v>
      </c>
      <c r="C11" s="14"/>
      <c r="D11" s="29"/>
      <c r="E11" s="30"/>
      <c r="F11" s="39"/>
      <c r="G11" s="36"/>
      <c r="H11" s="13">
        <v>72</v>
      </c>
      <c r="I11" s="31"/>
      <c r="J11" s="31"/>
      <c r="K11" s="32"/>
      <c r="L11" s="33"/>
      <c r="M11" s="17">
        <v>42494</v>
      </c>
      <c r="N11" s="15">
        <v>12</v>
      </c>
      <c r="O11" s="35"/>
    </row>
    <row r="12" spans="1:19" x14ac:dyDescent="0.2">
      <c r="A12" s="14" t="s">
        <v>348</v>
      </c>
      <c r="B12" s="14" t="s">
        <v>349</v>
      </c>
      <c r="C12" s="14"/>
      <c r="D12" s="29"/>
      <c r="E12" s="30"/>
      <c r="F12" s="39"/>
      <c r="G12" s="36"/>
      <c r="H12" s="13">
        <v>72</v>
      </c>
      <c r="I12" s="31"/>
      <c r="J12" s="31"/>
      <c r="K12" s="32"/>
      <c r="L12" s="33"/>
      <c r="M12" s="17">
        <v>42494</v>
      </c>
      <c r="N12" s="15">
        <v>12</v>
      </c>
      <c r="O12" s="35"/>
    </row>
    <row r="13" spans="1:19" x14ac:dyDescent="0.2">
      <c r="A13" s="14" t="s">
        <v>350</v>
      </c>
      <c r="B13" s="14" t="s">
        <v>351</v>
      </c>
      <c r="C13" s="14"/>
      <c r="D13" s="29"/>
      <c r="E13" s="30"/>
      <c r="F13" s="39"/>
      <c r="G13" s="36"/>
      <c r="H13" s="13">
        <v>72</v>
      </c>
      <c r="I13" s="31"/>
      <c r="J13" s="31"/>
      <c r="K13" s="32"/>
      <c r="L13" s="33"/>
      <c r="M13" s="17">
        <v>42494</v>
      </c>
      <c r="N13" s="15">
        <v>12</v>
      </c>
      <c r="O13" s="35"/>
    </row>
    <row r="14" spans="1:19" x14ac:dyDescent="0.2">
      <c r="A14" s="14" t="s">
        <v>352</v>
      </c>
      <c r="B14" s="14" t="s">
        <v>353</v>
      </c>
      <c r="C14" s="14"/>
      <c r="D14" s="29"/>
      <c r="E14" s="30"/>
      <c r="F14" s="39"/>
      <c r="G14" s="36"/>
      <c r="H14" s="13">
        <v>72</v>
      </c>
      <c r="I14" s="31"/>
      <c r="J14" s="31"/>
      <c r="K14" s="32"/>
      <c r="L14" s="33"/>
      <c r="M14" s="17">
        <v>42494</v>
      </c>
      <c r="N14" s="15">
        <v>12</v>
      </c>
      <c r="O14" s="35"/>
    </row>
    <row r="15" spans="1:19" x14ac:dyDescent="0.2">
      <c r="A15" s="14" t="s">
        <v>352</v>
      </c>
      <c r="B15" s="14" t="s">
        <v>354</v>
      </c>
      <c r="C15" s="14"/>
      <c r="D15" s="29"/>
      <c r="E15" s="30"/>
      <c r="F15" s="39"/>
      <c r="G15" s="36"/>
      <c r="H15" s="13">
        <v>72</v>
      </c>
      <c r="I15" s="31"/>
      <c r="J15" s="31"/>
      <c r="K15" s="32"/>
      <c r="L15" s="33"/>
      <c r="M15" s="17">
        <v>42494</v>
      </c>
      <c r="N15" s="15">
        <v>12</v>
      </c>
      <c r="O15" s="35"/>
    </row>
    <row r="16" spans="1:19" x14ac:dyDescent="0.2">
      <c r="A16" s="14" t="s">
        <v>352</v>
      </c>
      <c r="B16" s="14" t="s">
        <v>355</v>
      </c>
      <c r="C16" s="14"/>
      <c r="D16" s="29"/>
      <c r="E16" s="30"/>
      <c r="F16" s="39"/>
      <c r="G16" s="36"/>
      <c r="H16" s="13">
        <v>72</v>
      </c>
      <c r="I16" s="31"/>
      <c r="J16" s="31"/>
      <c r="K16" s="32"/>
      <c r="L16" s="33"/>
      <c r="M16" s="17">
        <v>42494</v>
      </c>
      <c r="N16" s="15">
        <v>12</v>
      </c>
      <c r="O16" s="35"/>
    </row>
    <row r="17" spans="1:15" x14ac:dyDescent="0.2">
      <c r="A17" s="14" t="s">
        <v>352</v>
      </c>
      <c r="B17" s="14" t="s">
        <v>356</v>
      </c>
      <c r="C17" s="14"/>
      <c r="D17" s="29"/>
      <c r="E17" s="30"/>
      <c r="F17" s="39"/>
      <c r="G17" s="36"/>
      <c r="H17" s="13">
        <v>72</v>
      </c>
      <c r="I17" s="31"/>
      <c r="J17" s="31"/>
      <c r="K17" s="32"/>
      <c r="L17" s="33"/>
      <c r="M17" s="17">
        <v>42494</v>
      </c>
      <c r="N17" s="15">
        <v>12</v>
      </c>
      <c r="O17" s="35"/>
    </row>
    <row r="18" spans="1:15" x14ac:dyDescent="0.2">
      <c r="A18" s="14" t="s">
        <v>352</v>
      </c>
      <c r="B18" s="14" t="s">
        <v>357</v>
      </c>
      <c r="C18" s="14"/>
      <c r="D18" s="29"/>
      <c r="E18" s="30"/>
      <c r="F18" s="39"/>
      <c r="G18" s="36"/>
      <c r="H18" s="13">
        <v>72</v>
      </c>
      <c r="I18" s="31"/>
      <c r="J18" s="31"/>
      <c r="K18" s="32"/>
      <c r="L18" s="33"/>
      <c r="M18" s="17">
        <v>42494</v>
      </c>
      <c r="N18" s="15">
        <v>12</v>
      </c>
      <c r="O18" s="35"/>
    </row>
    <row r="19" spans="1:15" x14ac:dyDescent="0.2">
      <c r="A19" s="14" t="s">
        <v>352</v>
      </c>
      <c r="B19" s="14" t="s">
        <v>358</v>
      </c>
      <c r="C19" s="14"/>
      <c r="D19" s="29"/>
      <c r="E19" s="30"/>
      <c r="F19" s="39"/>
      <c r="G19" s="36"/>
      <c r="H19" s="13">
        <v>72</v>
      </c>
      <c r="I19" s="31"/>
      <c r="J19" s="31"/>
      <c r="K19" s="32"/>
      <c r="L19" s="33"/>
      <c r="M19" s="17">
        <v>42494</v>
      </c>
      <c r="N19" s="15">
        <v>12</v>
      </c>
      <c r="O19" s="35"/>
    </row>
    <row r="20" spans="1:15" x14ac:dyDescent="0.2">
      <c r="A20" s="14" t="s">
        <v>352</v>
      </c>
      <c r="B20" s="14" t="s">
        <v>359</v>
      </c>
      <c r="C20" s="14"/>
      <c r="D20" s="29"/>
      <c r="E20" s="30"/>
      <c r="F20" s="39"/>
      <c r="G20" s="36"/>
      <c r="H20" s="13">
        <v>72</v>
      </c>
      <c r="I20" s="31"/>
      <c r="J20" s="31"/>
      <c r="K20" s="32"/>
      <c r="L20" s="33"/>
      <c r="M20" s="17">
        <v>42494</v>
      </c>
      <c r="N20" s="15">
        <v>12</v>
      </c>
      <c r="O20" s="35"/>
    </row>
    <row r="21" spans="1:15" x14ac:dyDescent="0.2">
      <c r="A21" s="14" t="s">
        <v>352</v>
      </c>
      <c r="B21" s="14" t="s">
        <v>360</v>
      </c>
      <c r="C21" s="14"/>
      <c r="D21" s="29"/>
      <c r="E21" s="30"/>
      <c r="F21" s="39"/>
      <c r="G21" s="36"/>
      <c r="H21" s="13">
        <v>72</v>
      </c>
      <c r="I21" s="31"/>
      <c r="J21" s="31"/>
      <c r="K21" s="32"/>
      <c r="L21" s="33"/>
      <c r="M21" s="17">
        <v>42494</v>
      </c>
      <c r="N21" s="15">
        <v>12</v>
      </c>
      <c r="O21" s="35"/>
    </row>
    <row r="22" spans="1:15" x14ac:dyDescent="0.2">
      <c r="A22" s="14" t="s">
        <v>361</v>
      </c>
      <c r="B22" s="14" t="s">
        <v>362</v>
      </c>
      <c r="C22" s="14"/>
      <c r="D22" s="29"/>
      <c r="E22" s="30"/>
      <c r="F22" s="39"/>
      <c r="G22" s="36"/>
      <c r="H22" s="13">
        <v>72</v>
      </c>
      <c r="I22" s="31"/>
      <c r="J22" s="31"/>
      <c r="K22" s="32"/>
      <c r="L22" s="33"/>
      <c r="M22" s="17">
        <v>42494</v>
      </c>
      <c r="N22" s="15">
        <v>12</v>
      </c>
      <c r="O22" s="35"/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Field Seeding</vt:lpstr>
      <vt:lpstr>Greenhouse Seeding</vt:lpstr>
      <vt:lpstr>Tray Calendar</vt:lpstr>
      <vt:lpstr>Transplant Log</vt:lpstr>
      <vt:lpstr>Field Calendar</vt:lpstr>
      <vt:lpstr>Tunnels</vt:lpstr>
      <vt:lpstr>Herbs</vt:lpstr>
      <vt:lpstr>Flowers</vt:lpstr>
    </vt:vector>
  </TitlesOfParts>
  <Company>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Thompson</dc:creator>
  <cp:lastModifiedBy>Microsoft Office User</cp:lastModifiedBy>
  <cp:lastPrinted>2016-03-16T14:23:24Z</cp:lastPrinted>
  <dcterms:created xsi:type="dcterms:W3CDTF">2015-11-10T14:50:22Z</dcterms:created>
  <dcterms:modified xsi:type="dcterms:W3CDTF">2016-03-21T16:42:11Z</dcterms:modified>
</cp:coreProperties>
</file>